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5115" yWindow="150" windowWidth="15480" windowHeight="8130"/>
  </bookViews>
  <sheets>
    <sheet name="PL" sheetId="1" r:id="rId1"/>
  </sheets>
  <definedNames>
    <definedName name="_xlnm.Print_Area" localSheetId="0">PL!$A$1:$M$40</definedName>
  </definedNames>
  <calcPr calcId="145621"/>
</workbook>
</file>

<file path=xl/calcChain.xml><?xml version="1.0" encoding="utf-8"?>
<calcChain xmlns="http://schemas.openxmlformats.org/spreadsheetml/2006/main">
  <c r="H26" i="1" l="1"/>
  <c r="G26" i="1"/>
  <c r="M26" i="1" s="1"/>
  <c r="H25" i="1"/>
  <c r="G25" i="1"/>
  <c r="I25" i="1" s="1"/>
  <c r="H24" i="1"/>
  <c r="G24" i="1"/>
  <c r="M24" i="1" s="1"/>
  <c r="H23" i="1"/>
  <c r="G23" i="1"/>
  <c r="M23" i="1" s="1"/>
  <c r="H22" i="1"/>
  <c r="G22" i="1"/>
  <c r="M22" i="1" s="1"/>
  <c r="H21" i="1"/>
  <c r="G21" i="1"/>
  <c r="M21" i="1" s="1"/>
  <c r="H20" i="1"/>
  <c r="H19" i="1"/>
  <c r="G19" i="1"/>
  <c r="M19" i="1" s="1"/>
  <c r="H18" i="1"/>
  <c r="G18" i="1"/>
  <c r="M18" i="1" s="1"/>
  <c r="H17" i="1"/>
  <c r="G17" i="1"/>
  <c r="M17" i="1" s="1"/>
  <c r="H16" i="1"/>
  <c r="G16" i="1"/>
  <c r="M16" i="1" s="1"/>
  <c r="H15" i="1"/>
  <c r="G15" i="1"/>
  <c r="M15" i="1" s="1"/>
  <c r="H14" i="1"/>
  <c r="H13" i="1"/>
  <c r="G13" i="1"/>
  <c r="M13" i="1" s="1"/>
  <c r="H12" i="1"/>
  <c r="G12" i="1"/>
  <c r="M12" i="1" s="1"/>
  <c r="G20" i="1"/>
  <c r="M20" i="1" s="1"/>
  <c r="G14" i="1"/>
  <c r="M14" i="1" s="1"/>
  <c r="I22" i="1" l="1"/>
  <c r="I26" i="1"/>
  <c r="K26" i="1"/>
  <c r="K25" i="1"/>
  <c r="M25" i="1"/>
  <c r="I24" i="1"/>
  <c r="K24" i="1"/>
  <c r="I23" i="1"/>
  <c r="K22" i="1"/>
  <c r="K23" i="1"/>
  <c r="I21" i="1"/>
  <c r="K21" i="1"/>
  <c r="I19" i="1"/>
  <c r="K19" i="1"/>
  <c r="I18" i="1"/>
  <c r="K18" i="1"/>
  <c r="I17" i="1"/>
  <c r="K17" i="1"/>
  <c r="I16" i="1"/>
  <c r="K16" i="1"/>
  <c r="I15" i="1"/>
  <c r="K15" i="1"/>
  <c r="K14" i="1"/>
  <c r="I13" i="1"/>
  <c r="I12" i="1"/>
  <c r="K13" i="1"/>
  <c r="K12" i="1"/>
  <c r="I14" i="1"/>
  <c r="I20" i="1"/>
  <c r="K20" i="1"/>
  <c r="H11" i="1"/>
  <c r="G11" i="1"/>
  <c r="M11" i="1" s="1"/>
  <c r="H10" i="1"/>
  <c r="G10" i="1"/>
  <c r="M10" i="1" s="1"/>
  <c r="I11" i="1" l="1"/>
  <c r="K11" i="1"/>
  <c r="I10" i="1"/>
  <c r="K10" i="1"/>
  <c r="E28" i="1" l="1"/>
  <c r="G28" i="1"/>
  <c r="I28" i="1" l="1"/>
  <c r="K28" i="1"/>
  <c r="M28" i="1"/>
</calcChain>
</file>

<file path=xl/sharedStrings.xml><?xml version="1.0" encoding="utf-8"?>
<sst xmlns="http://schemas.openxmlformats.org/spreadsheetml/2006/main" count="73" uniqueCount="33">
  <si>
    <t>TOTAL</t>
  </si>
  <si>
    <t>PCS</t>
    <phoneticPr fontId="2" type="noConversion"/>
  </si>
  <si>
    <t>CTNS</t>
    <phoneticPr fontId="2" type="noConversion"/>
  </si>
  <si>
    <t>CBM</t>
    <phoneticPr fontId="2" type="noConversion"/>
  </si>
  <si>
    <t>KGS</t>
    <phoneticPr fontId="2" type="noConversion"/>
  </si>
  <si>
    <t>Mark</t>
    <phoneticPr fontId="2" type="noConversion"/>
  </si>
  <si>
    <t>Model</t>
    <phoneticPr fontId="2" type="noConversion"/>
  </si>
  <si>
    <t>Description</t>
    <phoneticPr fontId="2" type="noConversion"/>
  </si>
  <si>
    <t>Quantity</t>
    <phoneticPr fontId="2" type="noConversion"/>
  </si>
  <si>
    <t>qty/ctn</t>
    <phoneticPr fontId="2" type="noConversion"/>
  </si>
  <si>
    <t>CTNS</t>
    <phoneticPr fontId="2" type="noConversion"/>
  </si>
  <si>
    <t>Volume/CTN</t>
    <phoneticPr fontId="2" type="noConversion"/>
  </si>
  <si>
    <t>Volume</t>
    <phoneticPr fontId="2" type="noConversion"/>
  </si>
  <si>
    <t>N.W./ CTN</t>
    <phoneticPr fontId="2" type="noConversion"/>
  </si>
  <si>
    <t>Total kg N.W.</t>
    <phoneticPr fontId="2" type="noConversion"/>
  </si>
  <si>
    <t>G.W./ CTN</t>
    <phoneticPr fontId="2" type="noConversion"/>
  </si>
  <si>
    <t>Total kg G.W</t>
    <phoneticPr fontId="2" type="noConversion"/>
  </si>
  <si>
    <t>Packing List</t>
    <phoneticPr fontId="2" type="noConversion"/>
  </si>
  <si>
    <t>WIRED USB MOUSE</t>
    <phoneticPr fontId="2" type="noConversion"/>
  </si>
  <si>
    <t>EVEREST</t>
    <phoneticPr fontId="2" type="noConversion"/>
  </si>
  <si>
    <t>KM-6809</t>
    <phoneticPr fontId="2" type="noConversion"/>
  </si>
  <si>
    <t>SM-385</t>
    <phoneticPr fontId="2" type="noConversion"/>
  </si>
  <si>
    <t>SM-207</t>
    <phoneticPr fontId="2" type="noConversion"/>
  </si>
  <si>
    <t>SM-47W</t>
    <phoneticPr fontId="2" type="noConversion"/>
  </si>
  <si>
    <t>WIRELESS MOUSE</t>
    <phoneticPr fontId="2" type="noConversion"/>
  </si>
  <si>
    <t>SM-47B</t>
    <phoneticPr fontId="2" type="noConversion"/>
  </si>
  <si>
    <t>SM-47B</t>
    <phoneticPr fontId="2" type="noConversion"/>
  </si>
  <si>
    <t>SM-901A</t>
    <phoneticPr fontId="2" type="noConversion"/>
  </si>
  <si>
    <t>SM-901B</t>
    <phoneticPr fontId="2" type="noConversion"/>
  </si>
  <si>
    <t>SM-901C</t>
    <phoneticPr fontId="2" type="noConversion"/>
  </si>
  <si>
    <t>4700PCS BLACK,4800PCS SILVER,2563PCS RED</t>
  </si>
  <si>
    <t xml:space="preserve">*1X40 LIK KONTEYNI RNO: TGHU6877191   </t>
  </si>
  <si>
    <t>*AS2651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</si>
</sst>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_ "/>
    <numFmt numFmtId="166" formatCode="0.00_ "/>
    <numFmt numFmtId="167" formatCode="0_);\(0\)"/>
    <numFmt numFmtId="168" formatCode="0.00_);\(0.00\)"/>
    <numFmt numFmtId="169" formatCode="0.000_);\(0.000\)"/>
  </numFmts>
  <fonts count="15">
    <font>
      <sz val="10"/>
      <name val="Arial"/>
      <family val="2"/>
      <charset val="238"/>
    </font>
    <font>
      <sz val="12"/>
      <name val="新細明體"/>
      <family val="1"/>
    </font>
    <font>
      <sz val="9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sz val="9"/>
      <color indexed="8"/>
      <name val="Arial"/>
      <family val="2"/>
    </font>
    <font>
      <sz val="16"/>
      <color indexed="8"/>
      <name val="Arial"/>
      <family val="2"/>
    </font>
    <font>
      <b/>
      <sz val="18"/>
      <color indexed="8"/>
      <name val="Arial"/>
      <family val="2"/>
    </font>
    <font>
      <sz val="18"/>
      <color indexed="8"/>
      <name val="Arial"/>
      <family val="2"/>
    </font>
    <font>
      <b/>
      <sz val="22"/>
      <color indexed="8"/>
      <name val="Arial"/>
      <family val="2"/>
    </font>
    <font>
      <sz val="9"/>
      <color indexed="8"/>
      <name val="宋体"/>
      <family val="3"/>
      <charset val="134"/>
    </font>
    <font>
      <sz val="10"/>
      <name val="Arial"/>
      <family val="2"/>
    </font>
    <font>
      <b/>
      <sz val="16"/>
      <color indexed="8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75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2" fontId="5" fillId="2" borderId="0" xfId="0" applyNumberFormat="1" applyFont="1" applyFill="1" applyAlignment="1">
      <alignment horizontal="center" wrapText="1"/>
    </xf>
    <xf numFmtId="2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wrapText="1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3" fillId="2" borderId="0" xfId="0" applyNumberFormat="1" applyFont="1" applyFill="1" applyBorder="1"/>
    <xf numFmtId="167" fontId="3" fillId="2" borderId="0" xfId="0" applyNumberFormat="1" applyFont="1" applyFill="1" applyBorder="1"/>
    <xf numFmtId="168" fontId="3" fillId="2" borderId="0" xfId="0" applyNumberFormat="1" applyFont="1" applyFill="1" applyBorder="1"/>
    <xf numFmtId="2" fontId="3" fillId="2" borderId="0" xfId="0" applyNumberFormat="1" applyFont="1" applyFill="1" applyBorder="1"/>
    <xf numFmtId="0" fontId="3" fillId="2" borderId="0" xfId="0" applyFont="1" applyFill="1" applyBorder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167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shrinkToFit="1"/>
    </xf>
    <xf numFmtId="168" fontId="3" fillId="2" borderId="1" xfId="0" applyNumberFormat="1" applyFont="1" applyFill="1" applyBorder="1" applyAlignment="1">
      <alignment horizontal="center" vertical="center" shrinkToFit="1"/>
    </xf>
    <xf numFmtId="166" fontId="3" fillId="2" borderId="1" xfId="0" applyNumberFormat="1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4" fontId="3" fillId="2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/>
    <xf numFmtId="167" fontId="3" fillId="2" borderId="0" xfId="0" applyNumberFormat="1" applyFont="1" applyFill="1"/>
    <xf numFmtId="164" fontId="3" fillId="2" borderId="0" xfId="0" applyNumberFormat="1" applyFont="1" applyFill="1"/>
    <xf numFmtId="168" fontId="3" fillId="2" borderId="0" xfId="0" applyNumberFormat="1" applyFont="1" applyFill="1"/>
    <xf numFmtId="2" fontId="3" fillId="2" borderId="0" xfId="0" applyNumberFormat="1" applyFont="1" applyFill="1"/>
    <xf numFmtId="2" fontId="3" fillId="2" borderId="0" xfId="0" applyNumberFormat="1" applyFont="1" applyFill="1" applyAlignment="1">
      <alignment wrapText="1"/>
    </xf>
    <xf numFmtId="0" fontId="3" fillId="2" borderId="0" xfId="0" applyFont="1" applyFill="1" applyBorder="1" applyAlignment="1">
      <alignment horizontal="center" vertical="center" wrapText="1" shrinkToFit="1"/>
    </xf>
    <xf numFmtId="0" fontId="6" fillId="2" borderId="0" xfId="0" applyFont="1" applyFill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/>
    </xf>
    <xf numFmtId="168" fontId="3" fillId="2" borderId="0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shrinkToFit="1"/>
    </xf>
    <xf numFmtId="16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168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10" fillId="2" borderId="0" xfId="0" applyFont="1" applyFill="1"/>
    <xf numFmtId="0" fontId="9" fillId="2" borderId="0" xfId="0" applyFont="1" applyFill="1" applyBorder="1" applyAlignment="1">
      <alignment horizontal="center"/>
    </xf>
    <xf numFmtId="3" fontId="7" fillId="2" borderId="3" xfId="0" applyNumberFormat="1" applyFont="1" applyFill="1" applyBorder="1" applyAlignment="1">
      <alignment horizontal="center" vertical="center"/>
    </xf>
    <xf numFmtId="3" fontId="3" fillId="2" borderId="5" xfId="0" applyNumberFormat="1" applyFont="1" applyFill="1" applyBorder="1"/>
    <xf numFmtId="0" fontId="12" fillId="2" borderId="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3" fillId="2" borderId="1" xfId="0" applyFont="1" applyFill="1" applyBorder="1" applyAlignment="1">
      <alignment vertical="center"/>
    </xf>
    <xf numFmtId="169" fontId="3" fillId="2" borderId="1" xfId="0" applyNumberFormat="1" applyFont="1" applyFill="1" applyBorder="1" applyAlignment="1">
      <alignment horizontal="center" vertical="center" shrinkToFit="1"/>
    </xf>
    <xf numFmtId="166" fontId="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11" fillId="2" borderId="0" xfId="0" applyFont="1" applyFill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</cellXfs>
  <cellStyles count="2">
    <cellStyle name="Normal" xfId="0" builtinId="0"/>
    <cellStyle name="一般_PI-e5-0609-00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026" name="Line 1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027" name="Line 2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030" name="Line 6"/>
        <xdr:cNvSpPr>
          <a:spLocks noChangeShapeType="1"/>
        </xdr:cNvSpPr>
      </xdr:nvSpPr>
      <xdr:spPr bwMode="auto">
        <a:xfrm>
          <a:off x="662940" y="2065020"/>
          <a:ext cx="760476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7</xdr:row>
      <xdr:rowOff>0</xdr:rowOff>
    </xdr:from>
    <xdr:to>
      <xdr:col>13</xdr:col>
      <xdr:colOff>0</xdr:colOff>
      <xdr:row>7</xdr:row>
      <xdr:rowOff>0</xdr:rowOff>
    </xdr:to>
    <xdr:sp macro="" textlink="">
      <xdr:nvSpPr>
        <xdr:cNvPr id="2031" name="Line 7"/>
        <xdr:cNvSpPr>
          <a:spLocks noChangeShapeType="1"/>
        </xdr:cNvSpPr>
      </xdr:nvSpPr>
      <xdr:spPr bwMode="auto">
        <a:xfrm>
          <a:off x="662940" y="2065020"/>
          <a:ext cx="757428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2032" name="Line 9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0</xdr:colOff>
      <xdr:row>30</xdr:row>
      <xdr:rowOff>0</xdr:rowOff>
    </xdr:to>
    <xdr:sp macro="" textlink="">
      <xdr:nvSpPr>
        <xdr:cNvPr id="2033" name="Line 10"/>
        <xdr:cNvSpPr>
          <a:spLocks noChangeShapeType="1"/>
        </xdr:cNvSpPr>
      </xdr:nvSpPr>
      <xdr:spPr bwMode="auto">
        <a:xfrm>
          <a:off x="4450080" y="5692140"/>
          <a:ext cx="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34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35" name="Picture 9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20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3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38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3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1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5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8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49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2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3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4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6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7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8" name="Picture 14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59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1" name="Picture 7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3" name="Picture 13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4" name="Picture 12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7620</xdr:colOff>
      <xdr:row>27</xdr:row>
      <xdr:rowOff>7620</xdr:rowOff>
    </xdr:to>
    <xdr:pic>
      <xdr:nvPicPr>
        <xdr:cNvPr id="20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20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20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29718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356616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7548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41605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3492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2940" y="55930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4630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133350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5222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2174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281178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0520" y="465582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18821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148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29489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1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1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1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1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7620</xdr:colOff>
      <xdr:row>9</xdr:row>
      <xdr:rowOff>7620</xdr:rowOff>
    </xdr:to>
    <xdr:pic>
      <xdr:nvPicPr>
        <xdr:cNvPr id="1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34823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2824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0157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7620</xdr:colOff>
      <xdr:row>26</xdr:row>
      <xdr:rowOff>7620</xdr:rowOff>
    </xdr:to>
    <xdr:pic>
      <xdr:nvPicPr>
        <xdr:cNvPr id="1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24840" y="481584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0</xdr:colOff>
      <xdr:row>26</xdr:row>
      <xdr:rowOff>0</xdr:rowOff>
    </xdr:from>
    <xdr:ext cx="7620" cy="7620"/>
    <xdr:pic>
      <xdr:nvPicPr>
        <xdr:cNvPr id="1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9</xdr:row>
      <xdr:rowOff>0</xdr:rowOff>
    </xdr:from>
    <xdr:ext cx="7620" cy="7620"/>
    <xdr:pic>
      <xdr:nvPicPr>
        <xdr:cNvPr id="1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1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1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2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10</xdr:row>
      <xdr:rowOff>0</xdr:rowOff>
    </xdr:from>
    <xdr:ext cx="7620" cy="7620"/>
    <xdr:pic>
      <xdr:nvPicPr>
        <xdr:cNvPr id="2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13</xdr:row>
      <xdr:rowOff>0</xdr:rowOff>
    </xdr:from>
    <xdr:ext cx="7620" cy="7620"/>
    <xdr:pic>
      <xdr:nvPicPr>
        <xdr:cNvPr id="2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19</xdr:row>
      <xdr:rowOff>0</xdr:rowOff>
    </xdr:from>
    <xdr:ext cx="7620" cy="7620"/>
    <xdr:pic>
      <xdr:nvPicPr>
        <xdr:cNvPr id="2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2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2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3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1847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3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647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4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5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26</xdr:row>
      <xdr:rowOff>0</xdr:rowOff>
    </xdr:from>
    <xdr:ext cx="7620" cy="7620"/>
    <xdr:pic>
      <xdr:nvPicPr>
        <xdr:cNvPr id="6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11</xdr:row>
      <xdr:rowOff>0</xdr:rowOff>
    </xdr:from>
    <xdr:ext cx="7620" cy="7620"/>
    <xdr:pic>
      <xdr:nvPicPr>
        <xdr:cNvPr id="6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114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6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12</xdr:row>
      <xdr:rowOff>0</xdr:rowOff>
    </xdr:from>
    <xdr:ext cx="7620" cy="7620"/>
    <xdr:pic>
      <xdr:nvPicPr>
        <xdr:cNvPr id="7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3812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14</xdr:row>
      <xdr:rowOff>0</xdr:rowOff>
    </xdr:from>
    <xdr:ext cx="7620" cy="7620"/>
    <xdr:pic>
      <xdr:nvPicPr>
        <xdr:cNvPr id="7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2914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7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15</xdr:row>
      <xdr:rowOff>0</xdr:rowOff>
    </xdr:from>
    <xdr:ext cx="7620" cy="7620"/>
    <xdr:pic>
      <xdr:nvPicPr>
        <xdr:cNvPr id="8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181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16</xdr:row>
      <xdr:rowOff>0</xdr:rowOff>
    </xdr:from>
    <xdr:ext cx="7620" cy="7620"/>
    <xdr:pic>
      <xdr:nvPicPr>
        <xdr:cNvPr id="8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4480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17</xdr:row>
      <xdr:rowOff>0</xdr:rowOff>
    </xdr:from>
    <xdr:ext cx="7620" cy="7620"/>
    <xdr:pic>
      <xdr:nvPicPr>
        <xdr:cNvPr id="8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7147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18</xdr:row>
      <xdr:rowOff>0</xdr:rowOff>
    </xdr:from>
    <xdr:ext cx="7620" cy="7620"/>
    <xdr:pic>
      <xdr:nvPicPr>
        <xdr:cNvPr id="9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39814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20</xdr:row>
      <xdr:rowOff>0</xdr:rowOff>
    </xdr:from>
    <xdr:ext cx="7620" cy="7620"/>
    <xdr:pic>
      <xdr:nvPicPr>
        <xdr:cNvPr id="9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9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21</xdr:row>
      <xdr:rowOff>0</xdr:rowOff>
    </xdr:from>
    <xdr:ext cx="7620" cy="7620"/>
    <xdr:pic>
      <xdr:nvPicPr>
        <xdr:cNvPr id="10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5148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22</xdr:row>
      <xdr:rowOff>0</xdr:rowOff>
    </xdr:from>
    <xdr:ext cx="7620" cy="7620"/>
    <xdr:pic>
      <xdr:nvPicPr>
        <xdr:cNvPr id="10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47815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0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23</xdr:row>
      <xdr:rowOff>0</xdr:rowOff>
    </xdr:from>
    <xdr:ext cx="7620" cy="7620"/>
    <xdr:pic>
      <xdr:nvPicPr>
        <xdr:cNvPr id="11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3149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8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19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24</xdr:row>
      <xdr:rowOff>0</xdr:rowOff>
    </xdr:from>
    <xdr:ext cx="7620" cy="7620"/>
    <xdr:pic>
      <xdr:nvPicPr>
        <xdr:cNvPr id="120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5816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0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1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2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3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4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5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6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7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8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79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0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1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2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3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4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5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0</xdr:colOff>
      <xdr:row>25</xdr:row>
      <xdr:rowOff>0</xdr:rowOff>
    </xdr:from>
    <xdr:ext cx="7620" cy="7620"/>
    <xdr:pic>
      <xdr:nvPicPr>
        <xdr:cNvPr id="1286" name="Picture 11" descr="http://81.89.194.6/crm/themes/blue/images/blank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7225" y="5848350"/>
          <a:ext cx="7620" cy="76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0"/>
  <sheetViews>
    <sheetView tabSelected="1" zoomScaleNormal="100" workbookViewId="0">
      <selection activeCell="W13" sqref="W13"/>
    </sheetView>
  </sheetViews>
  <sheetFormatPr defaultColWidth="9.140625" defaultRowHeight="12.75"/>
  <cols>
    <col min="1" max="1" width="9.85546875" style="7" customWidth="1"/>
    <col min="2" max="2" width="9.5703125" style="7" customWidth="1"/>
    <col min="3" max="4" width="24.7109375" style="6" customWidth="1"/>
    <col min="5" max="5" width="7.28515625" style="27" customWidth="1"/>
    <col min="6" max="6" width="6.5703125" style="27" customWidth="1"/>
    <col min="7" max="7" width="6.5703125" style="28" customWidth="1"/>
    <col min="8" max="8" width="7.140625" style="29" customWidth="1"/>
    <col min="9" max="9" width="7.140625" style="30" customWidth="1"/>
    <col min="10" max="10" width="6.5703125" style="31" customWidth="1"/>
    <col min="11" max="11" width="9.5703125" style="32" customWidth="1"/>
    <col min="12" max="12" width="6.5703125" style="32" customWidth="1"/>
    <col min="13" max="13" width="11.7109375" style="32" customWidth="1"/>
    <col min="14" max="15" width="9.140625" style="7" hidden="1" customWidth="1"/>
    <col min="16" max="35" width="9.140625" style="14"/>
    <col min="36" max="16384" width="9.140625" style="7"/>
  </cols>
  <sheetData>
    <row r="1" spans="1:35" s="54" customFormat="1" ht="30.6" customHeight="1">
      <c r="A1" s="69"/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53"/>
      <c r="O1" s="53"/>
    </row>
    <row r="2" spans="1:35" s="9" customFormat="1" ht="16.899999999999999" customHeight="1">
      <c r="A2" s="74" t="s">
        <v>31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"/>
      <c r="O2" s="7"/>
    </row>
    <row r="3" spans="1:35" s="9" customFormat="1" ht="16.899999999999999" customHeight="1">
      <c r="A3" s="74" t="s">
        <v>32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"/>
      <c r="O3" s="7"/>
    </row>
    <row r="4" spans="1:35" s="9" customFormat="1" ht="7.9" customHeight="1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"/>
      <c r="O4" s="7"/>
    </row>
    <row r="5" spans="1:35" s="9" customFormat="1" ht="21" customHeight="1">
      <c r="A5" s="70" t="s">
        <v>17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  <c r="N5" s="7"/>
      <c r="O5" s="7"/>
    </row>
    <row r="6" spans="1:35" s="8" customFormat="1" ht="6.6" customHeight="1">
      <c r="A6" s="1"/>
      <c r="B6" s="1"/>
      <c r="C6" s="34"/>
      <c r="D6" s="34"/>
      <c r="E6" s="34"/>
      <c r="F6" s="34"/>
      <c r="G6" s="2"/>
      <c r="H6" s="2"/>
      <c r="I6" s="3"/>
      <c r="J6" s="4"/>
      <c r="K6" s="5"/>
      <c r="L6" s="5"/>
      <c r="M6" s="6"/>
      <c r="N6" s="7"/>
      <c r="O6" s="7"/>
    </row>
    <row r="7" spans="1:35" s="15" customFormat="1" ht="13.5" thickBot="1">
      <c r="A7" s="56"/>
      <c r="B7" s="10"/>
      <c r="C7" s="11"/>
      <c r="D7" s="11"/>
      <c r="E7" s="12"/>
      <c r="F7" s="13"/>
      <c r="G7" s="13"/>
      <c r="H7" s="13"/>
      <c r="I7" s="13"/>
      <c r="J7" s="14"/>
      <c r="K7" s="6"/>
      <c r="L7" s="6"/>
      <c r="M7" s="6"/>
      <c r="N7" s="7"/>
      <c r="O7" s="7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</row>
    <row r="8" spans="1:35" s="45" customFormat="1" ht="24.95" customHeight="1">
      <c r="A8" s="55" t="s">
        <v>5</v>
      </c>
      <c r="B8" s="48" t="s">
        <v>6</v>
      </c>
      <c r="C8" s="46" t="s">
        <v>7</v>
      </c>
      <c r="D8" s="46"/>
      <c r="E8" s="49" t="s">
        <v>8</v>
      </c>
      <c r="F8" s="50" t="s">
        <v>9</v>
      </c>
      <c r="G8" s="50" t="s">
        <v>10</v>
      </c>
      <c r="H8" s="50" t="s">
        <v>11</v>
      </c>
      <c r="I8" s="50" t="s">
        <v>12</v>
      </c>
      <c r="J8" s="47" t="s">
        <v>13</v>
      </c>
      <c r="K8" s="47" t="s">
        <v>14</v>
      </c>
      <c r="L8" s="47" t="s">
        <v>15</v>
      </c>
      <c r="M8" s="47" t="s">
        <v>16</v>
      </c>
      <c r="N8" s="51"/>
      <c r="O8" s="51"/>
      <c r="P8" s="57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</row>
    <row r="9" spans="1:35" s="23" customFormat="1" ht="10.15" customHeight="1">
      <c r="A9" s="58"/>
      <c r="B9" s="16"/>
      <c r="C9" s="17"/>
      <c r="D9" s="17"/>
      <c r="E9" s="19"/>
      <c r="F9" s="20"/>
      <c r="G9" s="21"/>
      <c r="H9" s="21"/>
      <c r="I9" s="21"/>
      <c r="J9" s="21"/>
      <c r="K9" s="36"/>
      <c r="L9" s="36"/>
      <c r="M9" s="36"/>
      <c r="N9" s="38"/>
      <c r="O9" s="38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</row>
    <row r="10" spans="1:35" s="61" customFormat="1" ht="21" customHeight="1">
      <c r="A10" s="60" t="s">
        <v>19</v>
      </c>
      <c r="B10" s="62" t="s">
        <v>20</v>
      </c>
      <c r="C10" s="23" t="s">
        <v>18</v>
      </c>
      <c r="D10" s="23"/>
      <c r="E10" s="16">
        <v>19360</v>
      </c>
      <c r="F10" s="17">
        <v>80</v>
      </c>
      <c r="G10" s="18">
        <f t="shared" ref="G10:G26" si="0">E10/F10</f>
        <v>242</v>
      </c>
      <c r="H10" s="63">
        <f>0.405*0.315*0.36</f>
        <v>4.5927000000000009E-2</v>
      </c>
      <c r="I10" s="63">
        <f t="shared" ref="I10" si="1">G10*H10</f>
        <v>11.114334000000003</v>
      </c>
      <c r="J10" s="21">
        <v>6.4</v>
      </c>
      <c r="K10" s="64">
        <f t="shared" ref="K10" si="2">G10*J10</f>
        <v>1548.8000000000002</v>
      </c>
      <c r="L10" s="64">
        <v>7</v>
      </c>
      <c r="M10" s="64">
        <f t="shared" ref="M10" si="3">G10*L10</f>
        <v>1694</v>
      </c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</row>
    <row r="11" spans="1:35" s="61" customFormat="1" ht="21" customHeight="1">
      <c r="A11" s="60" t="s">
        <v>19</v>
      </c>
      <c r="B11" s="62" t="s">
        <v>21</v>
      </c>
      <c r="C11" s="23" t="s">
        <v>18</v>
      </c>
      <c r="D11" s="23"/>
      <c r="E11" s="16">
        <v>50800</v>
      </c>
      <c r="F11" s="17">
        <v>100</v>
      </c>
      <c r="G11" s="18">
        <f t="shared" si="0"/>
        <v>508</v>
      </c>
      <c r="H11" s="63">
        <f>0.38*0.37*0.22</f>
        <v>3.0932000000000001E-2</v>
      </c>
      <c r="I11" s="63">
        <f t="shared" ref="I11:I14" si="4">G11*H11</f>
        <v>15.713456000000001</v>
      </c>
      <c r="J11" s="21">
        <v>7</v>
      </c>
      <c r="K11" s="64">
        <f t="shared" ref="K11:K14" si="5">G11*J11</f>
        <v>3556</v>
      </c>
      <c r="L11" s="64">
        <v>7.9</v>
      </c>
      <c r="M11" s="64">
        <f t="shared" ref="M11:M14" si="6">G11*L11</f>
        <v>4013.2000000000003</v>
      </c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</row>
    <row r="12" spans="1:35" s="61" customFormat="1" ht="21" customHeight="1">
      <c r="A12" s="60" t="s">
        <v>19</v>
      </c>
      <c r="B12" s="62" t="s">
        <v>21</v>
      </c>
      <c r="C12" s="23" t="s">
        <v>18</v>
      </c>
      <c r="D12" s="23"/>
      <c r="E12" s="16">
        <v>200</v>
      </c>
      <c r="F12" s="17">
        <v>200</v>
      </c>
      <c r="G12" s="18">
        <f t="shared" si="0"/>
        <v>1</v>
      </c>
      <c r="H12" s="63">
        <f>0.38*0.37*0.22</f>
        <v>3.0932000000000001E-2</v>
      </c>
      <c r="I12" s="63">
        <f t="shared" ref="I12" si="7">G12*H12</f>
        <v>3.0932000000000001E-2</v>
      </c>
      <c r="J12" s="21">
        <v>7</v>
      </c>
      <c r="K12" s="64">
        <f t="shared" ref="K12" si="8">G12*J12</f>
        <v>7</v>
      </c>
      <c r="L12" s="64">
        <v>7.9</v>
      </c>
      <c r="M12" s="64">
        <f t="shared" ref="M12" si="9">G12*L12</f>
        <v>7.9</v>
      </c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</row>
    <row r="13" spans="1:35" s="61" customFormat="1" ht="21" customHeight="1">
      <c r="A13" s="60" t="s">
        <v>19</v>
      </c>
      <c r="B13" s="62" t="s">
        <v>21</v>
      </c>
      <c r="C13" s="23" t="s">
        <v>18</v>
      </c>
      <c r="D13" s="23"/>
      <c r="E13" s="16">
        <v>50</v>
      </c>
      <c r="F13" s="17">
        <v>50</v>
      </c>
      <c r="G13" s="18">
        <f t="shared" si="0"/>
        <v>1</v>
      </c>
      <c r="H13" s="63">
        <f>0.38*0.37*0.22</f>
        <v>3.0932000000000001E-2</v>
      </c>
      <c r="I13" s="63">
        <f t="shared" ref="I13" si="10">G13*H13</f>
        <v>3.0932000000000001E-2</v>
      </c>
      <c r="J13" s="21">
        <v>7</v>
      </c>
      <c r="K13" s="64">
        <f t="shared" ref="K13" si="11">G13*J13</f>
        <v>7</v>
      </c>
      <c r="L13" s="64">
        <v>7.9</v>
      </c>
      <c r="M13" s="64">
        <f t="shared" ref="M13" si="12">G13*L13</f>
        <v>7.9</v>
      </c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</row>
    <row r="14" spans="1:35" s="61" customFormat="1" ht="21" customHeight="1">
      <c r="A14" s="60" t="s">
        <v>19</v>
      </c>
      <c r="B14" s="62" t="s">
        <v>22</v>
      </c>
      <c r="C14" s="23" t="s">
        <v>18</v>
      </c>
      <c r="D14" s="66" t="s">
        <v>30</v>
      </c>
      <c r="E14" s="16">
        <v>6784</v>
      </c>
      <c r="F14" s="17">
        <v>64</v>
      </c>
      <c r="G14" s="18">
        <f t="shared" si="0"/>
        <v>106</v>
      </c>
      <c r="H14" s="63">
        <f>0.4*0.315*0.36</f>
        <v>4.5359999999999998E-2</v>
      </c>
      <c r="I14" s="63">
        <f t="shared" si="4"/>
        <v>4.80816</v>
      </c>
      <c r="J14" s="21">
        <v>5</v>
      </c>
      <c r="K14" s="64">
        <f t="shared" si="5"/>
        <v>530</v>
      </c>
      <c r="L14" s="64">
        <v>5.8</v>
      </c>
      <c r="M14" s="64">
        <f t="shared" si="6"/>
        <v>614.79999999999995</v>
      </c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</row>
    <row r="15" spans="1:35" s="61" customFormat="1" ht="21" customHeight="1">
      <c r="A15" s="60" t="s">
        <v>19</v>
      </c>
      <c r="B15" s="62" t="s">
        <v>22</v>
      </c>
      <c r="C15" s="23" t="s">
        <v>18</v>
      </c>
      <c r="D15" s="67"/>
      <c r="E15" s="16">
        <v>1500</v>
      </c>
      <c r="F15" s="17">
        <v>100</v>
      </c>
      <c r="G15" s="18">
        <f t="shared" si="0"/>
        <v>15</v>
      </c>
      <c r="H15" s="63">
        <f>0.4*0.46*0.36</f>
        <v>6.6240000000000007E-2</v>
      </c>
      <c r="I15" s="63">
        <f t="shared" ref="I15" si="13">G15*H15</f>
        <v>0.99360000000000015</v>
      </c>
      <c r="J15" s="21">
        <v>6.7</v>
      </c>
      <c r="K15" s="64">
        <f t="shared" ref="K15" si="14">G15*J15</f>
        <v>100.5</v>
      </c>
      <c r="L15" s="64">
        <v>7.5</v>
      </c>
      <c r="M15" s="64">
        <f t="shared" ref="M15" si="15">G15*L15</f>
        <v>112.5</v>
      </c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s="61" customFormat="1" ht="21" customHeight="1">
      <c r="A16" s="60" t="s">
        <v>19</v>
      </c>
      <c r="B16" s="62" t="s">
        <v>22</v>
      </c>
      <c r="C16" s="23" t="s">
        <v>18</v>
      </c>
      <c r="D16" s="67"/>
      <c r="E16" s="16">
        <v>58</v>
      </c>
      <c r="F16" s="17">
        <v>58</v>
      </c>
      <c r="G16" s="18">
        <f t="shared" si="0"/>
        <v>1</v>
      </c>
      <c r="H16" s="63">
        <f>0.4*0.46*0.36</f>
        <v>6.6240000000000007E-2</v>
      </c>
      <c r="I16" s="63">
        <f t="shared" ref="I16" si="16">G16*H16</f>
        <v>6.6240000000000007E-2</v>
      </c>
      <c r="J16" s="21">
        <v>6.7</v>
      </c>
      <c r="K16" s="64">
        <f t="shared" ref="K16" si="17">G16*J16</f>
        <v>6.7</v>
      </c>
      <c r="L16" s="64">
        <v>7.5</v>
      </c>
      <c r="M16" s="64">
        <f t="shared" ref="M16" si="18">G16*L16</f>
        <v>7.5</v>
      </c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s="61" customFormat="1" ht="21" customHeight="1">
      <c r="A17" s="60" t="s">
        <v>19</v>
      </c>
      <c r="B17" s="62" t="s">
        <v>22</v>
      </c>
      <c r="C17" s="23" t="s">
        <v>18</v>
      </c>
      <c r="D17" s="67"/>
      <c r="E17" s="16">
        <v>69</v>
      </c>
      <c r="F17" s="17">
        <v>69</v>
      </c>
      <c r="G17" s="18">
        <f t="shared" si="0"/>
        <v>1</v>
      </c>
      <c r="H17" s="63">
        <f>0.4*0.46*0.36</f>
        <v>6.6240000000000007E-2</v>
      </c>
      <c r="I17" s="63">
        <f t="shared" ref="I17" si="19">G17*H17</f>
        <v>6.6240000000000007E-2</v>
      </c>
      <c r="J17" s="21">
        <v>6.7</v>
      </c>
      <c r="K17" s="64">
        <f t="shared" ref="K17" si="20">G17*J17</f>
        <v>6.7</v>
      </c>
      <c r="L17" s="64">
        <v>7.5</v>
      </c>
      <c r="M17" s="64">
        <f t="shared" ref="M17" si="21">G17*L17</f>
        <v>7.5</v>
      </c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s="61" customFormat="1" ht="21" customHeight="1">
      <c r="A18" s="60" t="s">
        <v>19</v>
      </c>
      <c r="B18" s="62" t="s">
        <v>22</v>
      </c>
      <c r="C18" s="23" t="s">
        <v>18</v>
      </c>
      <c r="D18" s="67"/>
      <c r="E18" s="16">
        <v>52</v>
      </c>
      <c r="F18" s="17">
        <v>52</v>
      </c>
      <c r="G18" s="18">
        <f t="shared" si="0"/>
        <v>1</v>
      </c>
      <c r="H18" s="63">
        <f>0.4*0.46*0.36</f>
        <v>6.6240000000000007E-2</v>
      </c>
      <c r="I18" s="63">
        <f t="shared" ref="I18" si="22">G18*H18</f>
        <v>6.6240000000000007E-2</v>
      </c>
      <c r="J18" s="21">
        <v>6.7</v>
      </c>
      <c r="K18" s="64">
        <f t="shared" ref="K18" si="23">G18*J18</f>
        <v>6.7</v>
      </c>
      <c r="L18" s="64">
        <v>7.5</v>
      </c>
      <c r="M18" s="64">
        <f t="shared" ref="M18" si="24">G18*L18</f>
        <v>7.5</v>
      </c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s="61" customFormat="1" ht="21" customHeight="1">
      <c r="A19" s="60" t="s">
        <v>19</v>
      </c>
      <c r="B19" s="62" t="s">
        <v>22</v>
      </c>
      <c r="C19" s="23" t="s">
        <v>18</v>
      </c>
      <c r="D19" s="68"/>
      <c r="E19" s="16">
        <v>3600</v>
      </c>
      <c r="F19" s="17">
        <v>100</v>
      </c>
      <c r="G19" s="18">
        <f t="shared" si="0"/>
        <v>36</v>
      </c>
      <c r="H19" s="63">
        <f>0.4*0.465*0.395</f>
        <v>7.3470000000000008E-2</v>
      </c>
      <c r="I19" s="63">
        <f t="shared" ref="I19" si="25">G19*H19</f>
        <v>2.6449200000000004</v>
      </c>
      <c r="J19" s="21">
        <v>6.7</v>
      </c>
      <c r="K19" s="64">
        <f t="shared" ref="K19" si="26">G19*J19</f>
        <v>241.20000000000002</v>
      </c>
      <c r="L19" s="64">
        <v>7.5</v>
      </c>
      <c r="M19" s="64">
        <f t="shared" ref="M19" si="27">G19*L19</f>
        <v>270</v>
      </c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s="61" customFormat="1" ht="21" customHeight="1">
      <c r="A20" s="60" t="s">
        <v>19</v>
      </c>
      <c r="B20" s="62" t="s">
        <v>23</v>
      </c>
      <c r="C20" s="23" t="s">
        <v>24</v>
      </c>
      <c r="D20" s="23"/>
      <c r="E20" s="16">
        <v>4000</v>
      </c>
      <c r="F20" s="17">
        <v>100</v>
      </c>
      <c r="G20" s="18">
        <f t="shared" si="0"/>
        <v>40</v>
      </c>
      <c r="H20" s="63">
        <f>0.55*0.45*0.35</f>
        <v>8.6625000000000008E-2</v>
      </c>
      <c r="I20" s="63">
        <f t="shared" ref="I20" si="28">G20*H20</f>
        <v>3.4650000000000003</v>
      </c>
      <c r="J20" s="21">
        <v>8.1999999999999993</v>
      </c>
      <c r="K20" s="64">
        <f t="shared" ref="K20" si="29">G20*J20</f>
        <v>328</v>
      </c>
      <c r="L20" s="64">
        <v>9.3000000000000007</v>
      </c>
      <c r="M20" s="64">
        <f t="shared" ref="M20" si="30">G20*L20</f>
        <v>372</v>
      </c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</row>
    <row r="21" spans="1:35" s="61" customFormat="1" ht="21" customHeight="1">
      <c r="A21" s="60" t="s">
        <v>19</v>
      </c>
      <c r="B21" s="62" t="s">
        <v>23</v>
      </c>
      <c r="C21" s="23" t="s">
        <v>24</v>
      </c>
      <c r="D21" s="23"/>
      <c r="E21" s="16">
        <v>40</v>
      </c>
      <c r="F21" s="17">
        <v>40</v>
      </c>
      <c r="G21" s="18">
        <f t="shared" si="0"/>
        <v>1</v>
      </c>
      <c r="H21" s="63">
        <f>0.55*0.45*0.35</f>
        <v>8.6625000000000008E-2</v>
      </c>
      <c r="I21" s="63">
        <f t="shared" ref="I21:I22" si="31">G21*H21</f>
        <v>8.6625000000000008E-2</v>
      </c>
      <c r="J21" s="21">
        <v>8.1999999999999993</v>
      </c>
      <c r="K21" s="64">
        <f t="shared" ref="K21:K22" si="32">G21*J21</f>
        <v>8.1999999999999993</v>
      </c>
      <c r="L21" s="64">
        <v>9.3000000000000007</v>
      </c>
      <c r="M21" s="64">
        <f t="shared" ref="M21:M22" si="33">G21*L21</f>
        <v>9.3000000000000007</v>
      </c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s="61" customFormat="1" ht="21" customHeight="1">
      <c r="A22" s="60" t="s">
        <v>19</v>
      </c>
      <c r="B22" s="62" t="s">
        <v>25</v>
      </c>
      <c r="C22" s="23" t="s">
        <v>24</v>
      </c>
      <c r="D22" s="23"/>
      <c r="E22" s="16">
        <v>6000</v>
      </c>
      <c r="F22" s="17">
        <v>100</v>
      </c>
      <c r="G22" s="18">
        <f t="shared" si="0"/>
        <v>60</v>
      </c>
      <c r="H22" s="63">
        <f>0.55*0.45*0.35</f>
        <v>8.6625000000000008E-2</v>
      </c>
      <c r="I22" s="63">
        <f t="shared" si="31"/>
        <v>5.1975000000000007</v>
      </c>
      <c r="J22" s="21">
        <v>8.1999999999999993</v>
      </c>
      <c r="K22" s="64">
        <f t="shared" si="32"/>
        <v>491.99999999999994</v>
      </c>
      <c r="L22" s="64">
        <v>9.3000000000000007</v>
      </c>
      <c r="M22" s="64">
        <f t="shared" si="33"/>
        <v>558</v>
      </c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s="61" customFormat="1" ht="21" customHeight="1">
      <c r="A23" s="60" t="s">
        <v>19</v>
      </c>
      <c r="B23" s="62" t="s">
        <v>26</v>
      </c>
      <c r="C23" s="23" t="s">
        <v>24</v>
      </c>
      <c r="D23" s="23"/>
      <c r="E23" s="16">
        <v>60</v>
      </c>
      <c r="F23" s="17">
        <v>60</v>
      </c>
      <c r="G23" s="18">
        <f t="shared" si="0"/>
        <v>1</v>
      </c>
      <c r="H23" s="63">
        <f>0.55*0.45*0.35</f>
        <v>8.6625000000000008E-2</v>
      </c>
      <c r="I23" s="63">
        <f t="shared" ref="I23" si="34">G23*H23</f>
        <v>8.6625000000000008E-2</v>
      </c>
      <c r="J23" s="21">
        <v>8.1999999999999993</v>
      </c>
      <c r="K23" s="64">
        <f t="shared" ref="K23" si="35">G23*J23</f>
        <v>8.1999999999999993</v>
      </c>
      <c r="L23" s="64">
        <v>9.3000000000000007</v>
      </c>
      <c r="M23" s="64">
        <f t="shared" ref="M23" si="36">G23*L23</f>
        <v>9.3000000000000007</v>
      </c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s="61" customFormat="1" ht="21" customHeight="1">
      <c r="A24" s="60" t="s">
        <v>19</v>
      </c>
      <c r="B24" s="62" t="s">
        <v>27</v>
      </c>
      <c r="C24" s="23" t="s">
        <v>24</v>
      </c>
      <c r="D24" s="23"/>
      <c r="E24" s="16">
        <v>2580</v>
      </c>
      <c r="F24" s="17">
        <v>60</v>
      </c>
      <c r="G24" s="18">
        <f t="shared" si="0"/>
        <v>43</v>
      </c>
      <c r="H24" s="63">
        <f>0.505*0.55*0.475</f>
        <v>0.13193125000000003</v>
      </c>
      <c r="I24" s="63">
        <f t="shared" ref="I24" si="37">G24*H24</f>
        <v>5.6730437500000015</v>
      </c>
      <c r="J24" s="21">
        <v>8.4</v>
      </c>
      <c r="K24" s="64">
        <f t="shared" ref="K24" si="38">G24*J24</f>
        <v>361.2</v>
      </c>
      <c r="L24" s="64">
        <v>10</v>
      </c>
      <c r="M24" s="64">
        <f t="shared" ref="M24" si="39">G24*L24</f>
        <v>430</v>
      </c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s="61" customFormat="1" ht="21" customHeight="1">
      <c r="A25" s="60" t="s">
        <v>19</v>
      </c>
      <c r="B25" s="62" t="s">
        <v>28</v>
      </c>
      <c r="C25" s="23" t="s">
        <v>24</v>
      </c>
      <c r="D25" s="23"/>
      <c r="E25" s="16">
        <v>3600</v>
      </c>
      <c r="F25" s="17">
        <v>60</v>
      </c>
      <c r="G25" s="18">
        <f t="shared" si="0"/>
        <v>60</v>
      </c>
      <c r="H25" s="63">
        <f>0.505*0.55*0.475</f>
        <v>0.13193125000000003</v>
      </c>
      <c r="I25" s="63">
        <f t="shared" ref="I25" si="40">G25*H25</f>
        <v>7.9158750000000015</v>
      </c>
      <c r="J25" s="21">
        <v>8.4</v>
      </c>
      <c r="K25" s="64">
        <f t="shared" ref="K25" si="41">G25*J25</f>
        <v>504</v>
      </c>
      <c r="L25" s="64">
        <v>10</v>
      </c>
      <c r="M25" s="64">
        <f t="shared" ref="M25" si="42">G25*L25</f>
        <v>600</v>
      </c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s="61" customFormat="1" ht="21" customHeight="1">
      <c r="A26" s="60" t="s">
        <v>19</v>
      </c>
      <c r="B26" s="62" t="s">
        <v>29</v>
      </c>
      <c r="C26" s="23" t="s">
        <v>24</v>
      </c>
      <c r="D26" s="23"/>
      <c r="E26" s="16">
        <v>3300</v>
      </c>
      <c r="F26" s="17">
        <v>60</v>
      </c>
      <c r="G26" s="18">
        <f t="shared" si="0"/>
        <v>55</v>
      </c>
      <c r="H26" s="63">
        <f>0.505*0.55*0.475</f>
        <v>0.13193125000000003</v>
      </c>
      <c r="I26" s="63">
        <f t="shared" ref="I26" si="43">G26*H26</f>
        <v>7.2562187500000013</v>
      </c>
      <c r="J26" s="21">
        <v>8.4</v>
      </c>
      <c r="K26" s="64">
        <f t="shared" ref="K26" si="44">G26*J26</f>
        <v>462</v>
      </c>
      <c r="L26" s="64">
        <v>10</v>
      </c>
      <c r="M26" s="64">
        <f t="shared" ref="M26" si="45">G26*L26</f>
        <v>550</v>
      </c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s="61" customFormat="1" ht="9" customHeight="1">
      <c r="A27" s="59"/>
      <c r="B27" s="65"/>
      <c r="C27" s="16"/>
      <c r="D27" s="16"/>
      <c r="E27" s="16"/>
      <c r="F27" s="17"/>
      <c r="G27" s="18"/>
      <c r="H27" s="20"/>
      <c r="I27" s="20"/>
      <c r="J27" s="21"/>
      <c r="K27" s="64"/>
      <c r="L27" s="64"/>
      <c r="M27" s="64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</row>
    <row r="28" spans="1:35" s="37" customFormat="1" ht="15" customHeight="1">
      <c r="A28" s="59"/>
      <c r="B28" s="24" t="s">
        <v>0</v>
      </c>
      <c r="C28" s="24"/>
      <c r="D28" s="24"/>
      <c r="E28" s="16">
        <f>SUM(E9:E27)</f>
        <v>102053</v>
      </c>
      <c r="F28" s="24"/>
      <c r="G28" s="18">
        <f>SUM(G9:G27)</f>
        <v>1172</v>
      </c>
      <c r="H28" s="24"/>
      <c r="I28" s="35">
        <f>SUM(I9:I27)</f>
        <v>65.2159415</v>
      </c>
      <c r="J28" s="24"/>
      <c r="K28" s="24">
        <f>SUM(K9:K27)</f>
        <v>8174.1999999999989</v>
      </c>
      <c r="L28" s="24"/>
      <c r="M28" s="24">
        <f>SUM(M9:M27)</f>
        <v>9271.4000000000015</v>
      </c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</row>
    <row r="29" spans="1:35" s="37" customFormat="1" ht="15" customHeight="1">
      <c r="A29" s="40"/>
      <c r="B29" s="40"/>
      <c r="C29" s="39"/>
      <c r="D29" s="39"/>
      <c r="E29" s="41" t="s">
        <v>1</v>
      </c>
      <c r="F29" s="41"/>
      <c r="G29" s="42" t="s">
        <v>2</v>
      </c>
      <c r="H29" s="43"/>
      <c r="I29" s="44" t="s">
        <v>3</v>
      </c>
      <c r="J29" s="25"/>
      <c r="K29" s="26" t="s">
        <v>4</v>
      </c>
      <c r="L29" s="26"/>
      <c r="M29" s="26" t="s">
        <v>4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</row>
    <row r="30" spans="1:35" s="37" customFormat="1" ht="24.95" customHeight="1">
      <c r="A30" s="40"/>
      <c r="B30" s="40"/>
      <c r="C30" s="39"/>
      <c r="D30" s="39"/>
      <c r="E30" s="41"/>
      <c r="F30" s="41"/>
      <c r="G30" s="42"/>
      <c r="H30" s="43"/>
      <c r="I30" s="44"/>
      <c r="J30" s="25"/>
      <c r="K30" s="26"/>
      <c r="L30" s="26"/>
      <c r="M30" s="26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</row>
    <row r="32" spans="1:35">
      <c r="C32" s="7"/>
      <c r="D32" s="7"/>
      <c r="E32" s="7"/>
      <c r="F32" s="7"/>
    </row>
    <row r="33" spans="3:13">
      <c r="C33" s="7"/>
      <c r="D33" s="7"/>
      <c r="E33" s="7"/>
      <c r="F33" s="7"/>
    </row>
    <row r="34" spans="3:13">
      <c r="C34" s="7"/>
      <c r="D34" s="7"/>
      <c r="E34" s="7"/>
      <c r="F34" s="7"/>
    </row>
    <row r="35" spans="3:13">
      <c r="C35" s="7"/>
      <c r="D35" s="7"/>
      <c r="E35" s="7"/>
      <c r="F35" s="7"/>
    </row>
    <row r="36" spans="3:13">
      <c r="C36" s="7"/>
      <c r="D36" s="7"/>
      <c r="E36" s="7"/>
      <c r="F36" s="7"/>
    </row>
    <row r="37" spans="3:13">
      <c r="C37" s="7"/>
      <c r="D37" s="7"/>
      <c r="E37" s="7"/>
      <c r="F37" s="7"/>
    </row>
    <row r="38" spans="3:13">
      <c r="C38" s="7"/>
      <c r="D38" s="7"/>
      <c r="E38" s="7"/>
      <c r="F38" s="7"/>
    </row>
    <row r="39" spans="3:13">
      <c r="C39" s="7"/>
      <c r="D39" s="7"/>
      <c r="E39" s="7"/>
      <c r="F39" s="7"/>
    </row>
    <row r="40" spans="3:13">
      <c r="C40" s="7"/>
      <c r="D40" s="7"/>
      <c r="E40" s="7"/>
      <c r="F40" s="7"/>
      <c r="H40" s="7"/>
      <c r="J40" s="7"/>
      <c r="K40" s="6"/>
      <c r="L40" s="6"/>
      <c r="M40" s="6"/>
    </row>
  </sheetData>
  <mergeCells count="6">
    <mergeCell ref="D14:D19"/>
    <mergeCell ref="A1:M1"/>
    <mergeCell ref="A5:M5"/>
    <mergeCell ref="A4:M4"/>
    <mergeCell ref="A3:M3"/>
    <mergeCell ref="A2:M2"/>
  </mergeCells>
  <phoneticPr fontId="2" type="noConversion"/>
  <pageMargins left="0.11811023622047245" right="0.11811023622047245" top="0.74803149606299213" bottom="0.74803149606299213" header="0.31496062992125984" footer="0.31496062992125984"/>
  <pageSetup paperSize="9"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PL</vt:lpstr>
      <vt:lpstr>PL!Yazdırma_Alanı</vt:lpstr>
    </vt:vector>
  </TitlesOfParts>
  <Company>e5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Franiewska</dc:creator>
  <cp:lastModifiedBy>Necati Kürce</cp:lastModifiedBy>
  <cp:lastPrinted>2014-01-11T07:30:10Z</cp:lastPrinted>
  <dcterms:created xsi:type="dcterms:W3CDTF">2009-02-02T04:37:34Z</dcterms:created>
  <dcterms:modified xsi:type="dcterms:W3CDTF">2014-02-12T10:48:53Z</dcterms:modified>
</cp:coreProperties>
</file>