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785" windowWidth="16605" windowHeight="8475"/>
  </bookViews>
  <sheets>
    <sheet name="PAL" sheetId="82" r:id="rId1"/>
  </sheets>
  <definedNames>
    <definedName name="_xlnm.Print_Area" localSheetId="0">PAL!$A$1:$J$48</definedName>
  </definedNames>
  <calcPr calcId="145621"/>
</workbook>
</file>

<file path=xl/calcChain.xml><?xml version="1.0" encoding="utf-8"?>
<calcChain xmlns="http://schemas.openxmlformats.org/spreadsheetml/2006/main">
  <c r="I38" i="82" l="1"/>
  <c r="I18" i="82"/>
  <c r="I19" i="82"/>
  <c r="I20" i="82"/>
  <c r="I21" i="82"/>
  <c r="I22" i="82"/>
  <c r="I23" i="82"/>
  <c r="I24" i="82"/>
  <c r="I25" i="82"/>
  <c r="I26" i="82"/>
  <c r="I27" i="82"/>
  <c r="I28" i="82"/>
  <c r="I29" i="82"/>
  <c r="I30" i="82"/>
  <c r="I35" i="82"/>
  <c r="I36" i="82"/>
  <c r="I37" i="82"/>
  <c r="I17" i="82"/>
  <c r="J37" i="82"/>
  <c r="H38" i="82"/>
  <c r="K17" i="82"/>
  <c r="L17" i="82"/>
  <c r="K18" i="82"/>
  <c r="K38" i="82" s="1"/>
  <c r="L18" i="82"/>
  <c r="L38" i="82" s="1"/>
  <c r="L39" i="82" s="1"/>
  <c r="K19" i="82"/>
  <c r="L19" i="82"/>
  <c r="K20" i="82"/>
  <c r="L20" i="82"/>
  <c r="K21" i="82"/>
  <c r="L21" i="82"/>
  <c r="K22" i="82"/>
  <c r="L22" i="82"/>
  <c r="K23" i="82"/>
  <c r="L23" i="82"/>
  <c r="K24" i="82"/>
  <c r="L24" i="82"/>
  <c r="K25" i="82"/>
  <c r="L25" i="82"/>
  <c r="K26" i="82"/>
  <c r="L26" i="82"/>
  <c r="L27" i="82"/>
  <c r="K28" i="82"/>
  <c r="K29" i="82"/>
  <c r="K30" i="82"/>
  <c r="K37" i="82"/>
  <c r="J33" i="82" l="1"/>
  <c r="F38" i="82" l="1"/>
  <c r="J31" i="82"/>
  <c r="J27" i="82"/>
  <c r="J26" i="82"/>
  <c r="J24" i="82"/>
  <c r="J23" i="82"/>
  <c r="J22" i="82"/>
  <c r="J20" i="82"/>
  <c r="J19" i="82"/>
  <c r="J18" i="82"/>
  <c r="J17" i="82"/>
  <c r="J25" i="82" l="1"/>
  <c r="J21" i="82"/>
  <c r="J38" i="82" l="1"/>
</calcChain>
</file>

<file path=xl/sharedStrings.xml><?xml version="1.0" encoding="utf-8"?>
<sst xmlns="http://schemas.openxmlformats.org/spreadsheetml/2006/main" count="89" uniqueCount="77">
  <si>
    <t>To:</t>
    <phoneticPr fontId="2" type="noConversion"/>
  </si>
  <si>
    <t>Date:</t>
    <phoneticPr fontId="2" type="noConversion"/>
  </si>
  <si>
    <t>Sales Name:</t>
    <phoneticPr fontId="2" type="noConversion"/>
  </si>
  <si>
    <t>INVOICE NO:</t>
    <phoneticPr fontId="2" type="noConversion"/>
  </si>
  <si>
    <t>Remark:</t>
    <phoneticPr fontId="2" type="noConversion"/>
  </si>
  <si>
    <t>Place of delivery:</t>
    <phoneticPr fontId="2" type="noConversion"/>
  </si>
  <si>
    <t>Price Terms:</t>
    <phoneticPr fontId="2" type="noConversion"/>
  </si>
  <si>
    <t xml:space="preserve"> </t>
    <phoneticPr fontId="2" type="noConversion"/>
  </si>
  <si>
    <t>Delivery time:</t>
    <phoneticPr fontId="2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</si>
  <si>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2" type="noConversion"/>
  </si>
  <si>
    <t xml:space="preserve"> </t>
    <phoneticPr fontId="2" type="noConversion"/>
  </si>
  <si>
    <t>Model Number</t>
    <phoneticPr fontId="2" type="noConversion"/>
  </si>
  <si>
    <t>Product Name</t>
    <phoneticPr fontId="2" type="noConversion"/>
  </si>
  <si>
    <t>N.W.(KGS)</t>
    <phoneticPr fontId="2" type="noConversion"/>
  </si>
  <si>
    <t>G.W.(KGS)</t>
    <phoneticPr fontId="2" type="noConversion"/>
  </si>
  <si>
    <t>units /                       per ctn</t>
    <phoneticPr fontId="2" type="noConversion"/>
  </si>
  <si>
    <t>Total Units</t>
    <phoneticPr fontId="2" type="noConversion"/>
  </si>
  <si>
    <t>Cartons No.</t>
    <phoneticPr fontId="2" type="noConversion"/>
  </si>
  <si>
    <t>Total G.W.
(KGS)</t>
    <phoneticPr fontId="2" type="noConversion"/>
  </si>
  <si>
    <t>ctn</t>
    <phoneticPr fontId="2" type="noConversion"/>
  </si>
  <si>
    <t>cuft</t>
    <phoneticPr fontId="2" type="noConversion"/>
  </si>
  <si>
    <t>EN8460</t>
    <phoneticPr fontId="2" type="noConversion"/>
  </si>
  <si>
    <t>Tyr SD964B</t>
    <phoneticPr fontId="2" type="noConversion"/>
  </si>
  <si>
    <t xml:space="preserve"> A1-A16</t>
    <phoneticPr fontId="2" type="noConversion"/>
  </si>
  <si>
    <t>A17</t>
    <phoneticPr fontId="2" type="noConversion"/>
  </si>
  <si>
    <t>EN8477</t>
    <phoneticPr fontId="2" type="noConversion"/>
  </si>
  <si>
    <t>Tyr SD1264B</t>
    <phoneticPr fontId="2" type="noConversion"/>
  </si>
  <si>
    <t>B1-B30</t>
    <phoneticPr fontId="2" type="noConversion"/>
  </si>
  <si>
    <t>EN8613</t>
    <phoneticPr fontId="2" type="noConversion"/>
  </si>
  <si>
    <t>C1-C38</t>
    <phoneticPr fontId="2" type="noConversion"/>
  </si>
  <si>
    <t>EN8620</t>
    <phoneticPr fontId="2" type="noConversion"/>
  </si>
  <si>
    <t>D1-D50</t>
    <phoneticPr fontId="2" type="noConversion"/>
  </si>
  <si>
    <t>EN6091</t>
    <phoneticPr fontId="2" type="noConversion"/>
  </si>
  <si>
    <t>XCP-A500 (230V, Non-PFC) (for TURKEY)</t>
    <phoneticPr fontId="2" type="noConversion"/>
  </si>
  <si>
    <t>E1-E60</t>
    <phoneticPr fontId="2" type="noConversion"/>
  </si>
  <si>
    <t>EN6107</t>
    <phoneticPr fontId="2" type="noConversion"/>
  </si>
  <si>
    <t>XCP-A600 (230V, Non-PFC) (for TURKEY)</t>
    <phoneticPr fontId="2" type="noConversion"/>
  </si>
  <si>
    <t>F1-F60</t>
    <phoneticPr fontId="2" type="noConversion"/>
  </si>
  <si>
    <t>CXT-UMGI3-U01</t>
    <phoneticPr fontId="2" type="noConversion"/>
  </si>
  <si>
    <t>Xi-3 HDT</t>
    <phoneticPr fontId="2" type="noConversion"/>
  </si>
  <si>
    <t>H1-H3</t>
    <phoneticPr fontId="2" type="noConversion"/>
  </si>
  <si>
    <t>CXT-USGI3-U02</t>
    <phoneticPr fontId="2" type="noConversion"/>
  </si>
  <si>
    <t>PTI-G3606</t>
    <phoneticPr fontId="2" type="noConversion"/>
  </si>
  <si>
    <t>I1-I11</t>
    <phoneticPr fontId="2" type="noConversion"/>
  </si>
  <si>
    <t>CAC-SXHH3-U0A</t>
    <phoneticPr fontId="2" type="noConversion"/>
  </si>
  <si>
    <t>Gaia II</t>
    <phoneticPr fontId="2" type="noConversion"/>
  </si>
  <si>
    <t>k1-k20</t>
    <phoneticPr fontId="2" type="noConversion"/>
  </si>
  <si>
    <t>CPA-0750SEV-U51</t>
    <phoneticPr fontId="2" type="noConversion"/>
  </si>
  <si>
    <t>Vector S750(Full range)</t>
    <phoneticPr fontId="2" type="noConversion"/>
  </si>
  <si>
    <t>J1-J81</t>
    <phoneticPr fontId="2" type="noConversion"/>
  </si>
  <si>
    <t>s6</t>
    <phoneticPr fontId="2" type="noConversion"/>
  </si>
  <si>
    <t>S7</t>
    <phoneticPr fontId="2" type="noConversion"/>
  </si>
  <si>
    <t>S8</t>
    <phoneticPr fontId="2" type="noConversion"/>
  </si>
  <si>
    <t>s1</t>
    <phoneticPr fontId="2" type="noConversion"/>
  </si>
  <si>
    <t>s2</t>
    <phoneticPr fontId="2" type="noConversion"/>
  </si>
  <si>
    <t>s3</t>
    <phoneticPr fontId="2" type="noConversion"/>
  </si>
  <si>
    <t>s4</t>
    <phoneticPr fontId="2" type="noConversion"/>
  </si>
  <si>
    <t>s5</t>
    <phoneticPr fontId="2" type="noConversion"/>
  </si>
  <si>
    <t>Total:</t>
    <phoneticPr fontId="2" type="noConversion"/>
  </si>
  <si>
    <t>378 CTNS</t>
    <phoneticPr fontId="2" type="noConversion"/>
  </si>
  <si>
    <t>(22.02 CBM)</t>
    <phoneticPr fontId="2" type="noConversion"/>
  </si>
  <si>
    <t>XCP-A500 (230V, Non-PFC) (for TURKEY)</t>
    <phoneticPr fontId="2" type="noConversion"/>
  </si>
  <si>
    <t>XCP-A600 (230V, Non-PFC) (for TURKEY)</t>
    <phoneticPr fontId="2" type="noConversion"/>
  </si>
  <si>
    <t>Vector S750(Full range)</t>
    <phoneticPr fontId="2" type="noConversion"/>
  </si>
  <si>
    <t xml:space="preserve">Segment Bilgisayar Dis Ticaret Ltd Sti  </t>
    <phoneticPr fontId="2" type="noConversion"/>
  </si>
  <si>
    <t xml:space="preserve">Dereboyu Caddesi No.79/B 34387 </t>
    <phoneticPr fontId="2" type="noConversion"/>
  </si>
  <si>
    <t>Mecidiyekoy Istanbul, Turkey</t>
    <phoneticPr fontId="2" type="noConversion"/>
  </si>
  <si>
    <t>90-212 266290</t>
    <phoneticPr fontId="2" type="noConversion"/>
  </si>
  <si>
    <t>Mr. Tuncay Donmez</t>
    <phoneticPr fontId="2" type="noConversion"/>
  </si>
  <si>
    <t>Said Feddahi</t>
    <phoneticPr fontId="2" type="noConversion"/>
  </si>
  <si>
    <t>X105108-S</t>
    <phoneticPr fontId="2" type="noConversion"/>
  </si>
  <si>
    <t>FOB YANTIAN (SEA)</t>
    <phoneticPr fontId="2" type="noConversion"/>
  </si>
  <si>
    <t>Ctn</t>
  </si>
  <si>
    <r>
      <t>Scylla 120</t>
    </r>
    <r>
      <rPr>
        <sz val="8"/>
        <color theme="1"/>
        <rFont val="Verdana"/>
        <family val="2"/>
      </rPr>
      <t xml:space="preserve"> (120mm Fan *1 )</t>
    </r>
  </si>
  <si>
    <r>
      <t>Scylla 240</t>
    </r>
    <r>
      <rPr>
        <sz val="8"/>
        <color theme="1"/>
        <rFont val="Verdana"/>
        <family val="2"/>
      </rPr>
      <t xml:space="preserve"> (120mm Fan *2 )</t>
    </r>
  </si>
  <si>
    <t>Total N.W.
(KGS)</t>
  </si>
  <si>
    <t>Color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</si>
</sst>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$&quot;* #,##0.00_-;\-&quot;$&quot;* #,##0.00_-;_-&quot;$&quot;* &quot;-&quot;??_-;_-@_-"/>
    <numFmt numFmtId="166" formatCode="m&quot;月&quot;d&quot;日&quot;"/>
    <numFmt numFmtId="167" formatCode="0.00_);[Red]\(0.00\)"/>
    <numFmt numFmtId="169" formatCode="0.00_ "/>
    <numFmt numFmtId="170" formatCode="0.000_ "/>
    <numFmt numFmtId="171" formatCode="#,##0_ "/>
    <numFmt numFmtId="172" formatCode="#,##0.00_ "/>
    <numFmt numFmtId="173" formatCode="0_ "/>
    <numFmt numFmtId="174" formatCode="0;[Red]0"/>
  </numFmts>
  <fonts count="30">
    <font>
      <sz val="12"/>
      <name val="新細明體"/>
      <family val="1"/>
      <charset val="136"/>
    </font>
    <font>
      <sz val="11"/>
      <color theme="1"/>
      <name val="Calibri"/>
      <family val="2"/>
      <charset val="162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color theme="1"/>
      <name val="Calibri"/>
      <family val="3"/>
      <charset val="134"/>
      <scheme val="minor"/>
    </font>
    <font>
      <b/>
      <sz val="23"/>
      <name val="Arial"/>
      <family val="2"/>
    </font>
    <font>
      <sz val="23"/>
      <name val="Arial"/>
      <family val="2"/>
    </font>
    <font>
      <b/>
      <sz val="12"/>
      <color rgb="FF0070C0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b/>
      <sz val="10"/>
      <color rgb="FFFF0000"/>
      <name val="Arial"/>
      <family val="2"/>
    </font>
    <font>
      <sz val="12"/>
      <name val="宋体"/>
      <family val="3"/>
      <charset val="134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sz val="12"/>
      <color theme="1"/>
      <name val="Arial"/>
      <family val="2"/>
      <charset val="16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164" fontId="6" fillId="0" borderId="0" applyFont="0" applyFill="0" applyBorder="0" applyAlignment="0" applyProtection="0">
      <alignment vertical="center"/>
    </xf>
    <xf numFmtId="0" fontId="1" fillId="0" borderId="0"/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166" fontId="4" fillId="0" borderId="0" xfId="0" quotePrefix="1" applyNumberFormat="1" applyFont="1" applyBorder="1" applyAlignment="1">
      <alignment horizontal="left" vertical="center" shrinkToFit="1"/>
    </xf>
    <xf numFmtId="0" fontId="4" fillId="0" borderId="0" xfId="0" quotePrefix="1" applyFont="1" applyBorder="1" applyAlignment="1">
      <alignment vertical="center" shrinkToFit="1"/>
    </xf>
    <xf numFmtId="0" fontId="12" fillId="0" borderId="0" xfId="0" applyFont="1">
      <alignment vertical="center"/>
    </xf>
    <xf numFmtId="14" fontId="12" fillId="0" borderId="0" xfId="0" applyNumberFormat="1" applyFont="1" applyAlignment="1">
      <alignment horizontal="left" vertical="center" shrinkToFit="1"/>
    </xf>
    <xf numFmtId="14" fontId="12" fillId="0" borderId="0" xfId="0" applyNumberFormat="1" applyFont="1" applyBorder="1" applyAlignment="1">
      <alignment horizontal="left" vertical="center" shrinkToFit="1"/>
    </xf>
    <xf numFmtId="0" fontId="13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69" fontId="4" fillId="0" borderId="0" xfId="0" applyNumberFormat="1" applyFont="1" applyFill="1" applyAlignment="1">
      <alignment horizontal="center" vertical="center"/>
    </xf>
    <xf numFmtId="17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>
      <alignment vertical="center"/>
    </xf>
    <xf numFmtId="0" fontId="19" fillId="0" borderId="0" xfId="0" quotePrefix="1" applyFont="1" applyFill="1" applyAlignment="1">
      <alignment horizontal="right" vertical="center"/>
    </xf>
    <xf numFmtId="169" fontId="3" fillId="0" borderId="0" xfId="0" applyNumberFormat="1" applyFont="1" applyFill="1" applyAlignment="1">
      <alignment horizontal="right" vertical="center"/>
    </xf>
    <xf numFmtId="169" fontId="2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3" fillId="0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24" fillId="0" borderId="0" xfId="0" applyNumberFormat="1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14" fontId="11" fillId="0" borderId="0" xfId="0" applyNumberFormat="1" applyFont="1" applyBorder="1" applyAlignment="1">
      <alignment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169" fontId="28" fillId="2" borderId="1" xfId="0" applyNumberFormat="1" applyFont="1" applyFill="1" applyBorder="1" applyAlignment="1">
      <alignment horizontal="center" vertical="center"/>
    </xf>
    <xf numFmtId="16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4" fontId="26" fillId="0" borderId="0" xfId="0" applyNumberFormat="1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67" fontId="28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171" fontId="19" fillId="0" borderId="1" xfId="0" applyNumberFormat="1" applyFont="1" applyFill="1" applyBorder="1" applyAlignment="1">
      <alignment horizontal="left" vertical="center"/>
    </xf>
    <xf numFmtId="172" fontId="19" fillId="0" borderId="1" xfId="0" applyNumberFormat="1" applyFont="1" applyFill="1" applyBorder="1" applyAlignment="1">
      <alignment horizontal="left" vertical="center"/>
    </xf>
    <xf numFmtId="167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7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13" fillId="0" borderId="0" xfId="0" applyFont="1" applyFill="1" applyAlignme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9" fontId="4" fillId="0" borderId="0" xfId="0" applyNumberFormat="1" applyFont="1" applyFill="1" applyAlignment="1">
      <alignment horizontal="center" vertical="center"/>
    </xf>
    <xf numFmtId="167" fontId="28" fillId="2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4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20</xdr:row>
      <xdr:rowOff>10645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7529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20</xdr:row>
      <xdr:rowOff>10645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7529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20</xdr:row>
      <xdr:rowOff>10645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752975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37</xdr:row>
      <xdr:rowOff>0</xdr:rowOff>
    </xdr:from>
    <xdr:to>
      <xdr:col>0</xdr:col>
      <xdr:colOff>11474</xdr:colOff>
      <xdr:row>38</xdr:row>
      <xdr:rowOff>1120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2544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37</xdr:row>
      <xdr:rowOff>0</xdr:rowOff>
    </xdr:from>
    <xdr:to>
      <xdr:col>0</xdr:col>
      <xdr:colOff>739903</xdr:colOff>
      <xdr:row>37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12544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145676</xdr:rowOff>
    </xdr:from>
    <xdr:to>
      <xdr:col>0</xdr:col>
      <xdr:colOff>11474</xdr:colOff>
      <xdr:row>29</xdr:row>
      <xdr:rowOff>13446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9905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145676</xdr:rowOff>
    </xdr:from>
    <xdr:to>
      <xdr:col>0</xdr:col>
      <xdr:colOff>11474</xdr:colOff>
      <xdr:row>29</xdr:row>
      <xdr:rowOff>13446</xdr:rowOff>
    </xdr:to>
    <xdr:pic>
      <xdr:nvPicPr>
        <xdr:cNvPr id="4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9905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145676</xdr:rowOff>
    </xdr:from>
    <xdr:to>
      <xdr:col>0</xdr:col>
      <xdr:colOff>11474</xdr:colOff>
      <xdr:row>29</xdr:row>
      <xdr:rowOff>13446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09905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32</xdr:row>
      <xdr:rowOff>145676</xdr:rowOff>
    </xdr:from>
    <xdr:to>
      <xdr:col>0</xdr:col>
      <xdr:colOff>11474</xdr:colOff>
      <xdr:row>34</xdr:row>
      <xdr:rowOff>156321</xdr:rowOff>
    </xdr:to>
    <xdr:pic>
      <xdr:nvPicPr>
        <xdr:cNvPr id="4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66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32</xdr:row>
      <xdr:rowOff>145676</xdr:rowOff>
    </xdr:from>
    <xdr:to>
      <xdr:col>0</xdr:col>
      <xdr:colOff>11474</xdr:colOff>
      <xdr:row>34</xdr:row>
      <xdr:rowOff>156321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66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32</xdr:row>
      <xdr:rowOff>145676</xdr:rowOff>
    </xdr:from>
    <xdr:to>
      <xdr:col>0</xdr:col>
      <xdr:colOff>11474</xdr:colOff>
      <xdr:row>34</xdr:row>
      <xdr:rowOff>156321</xdr:rowOff>
    </xdr:to>
    <xdr:pic>
      <xdr:nvPicPr>
        <xdr:cNvPr id="5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66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5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5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5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5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6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6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6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145676</xdr:rowOff>
    </xdr:from>
    <xdr:to>
      <xdr:col>0</xdr:col>
      <xdr:colOff>11474</xdr:colOff>
      <xdr:row>20</xdr:row>
      <xdr:rowOff>80121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898651"/>
          <a:ext cx="3486" cy="3154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2742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2742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22</xdr:row>
      <xdr:rowOff>145676</xdr:rowOff>
    </xdr:from>
    <xdr:to>
      <xdr:col>0</xdr:col>
      <xdr:colOff>11474</xdr:colOff>
      <xdr:row>24</xdr:row>
      <xdr:rowOff>156321</xdr:rowOff>
    </xdr:to>
    <xdr:pic>
      <xdr:nvPicPr>
        <xdr:cNvPr id="6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2742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30</xdr:row>
      <xdr:rowOff>145676</xdr:rowOff>
    </xdr:from>
    <xdr:to>
      <xdr:col>0</xdr:col>
      <xdr:colOff>11474</xdr:colOff>
      <xdr:row>32</xdr:row>
      <xdr:rowOff>184896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975476"/>
          <a:ext cx="3486" cy="420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30</xdr:row>
      <xdr:rowOff>145676</xdr:rowOff>
    </xdr:from>
    <xdr:to>
      <xdr:col>0</xdr:col>
      <xdr:colOff>11474</xdr:colOff>
      <xdr:row>32</xdr:row>
      <xdr:rowOff>184896</xdr:rowOff>
    </xdr:to>
    <xdr:pic>
      <xdr:nvPicPr>
        <xdr:cNvPr id="7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975476"/>
          <a:ext cx="3486" cy="420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30</xdr:row>
      <xdr:rowOff>145676</xdr:rowOff>
    </xdr:from>
    <xdr:to>
      <xdr:col>0</xdr:col>
      <xdr:colOff>11474</xdr:colOff>
      <xdr:row>32</xdr:row>
      <xdr:rowOff>184896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9975476"/>
          <a:ext cx="3486" cy="4202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145676</xdr:rowOff>
    </xdr:from>
    <xdr:to>
      <xdr:col>0</xdr:col>
      <xdr:colOff>11474</xdr:colOff>
      <xdr:row>33</xdr:row>
      <xdr:rowOff>156321</xdr:rowOff>
    </xdr:to>
    <xdr:pic>
      <xdr:nvPicPr>
        <xdr:cNvPr id="7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385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145676</xdr:rowOff>
    </xdr:from>
    <xdr:to>
      <xdr:col>0</xdr:col>
      <xdr:colOff>11474</xdr:colOff>
      <xdr:row>33</xdr:row>
      <xdr:rowOff>156321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385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31</xdr:row>
      <xdr:rowOff>145676</xdr:rowOff>
    </xdr:from>
    <xdr:to>
      <xdr:col>0</xdr:col>
      <xdr:colOff>11474</xdr:colOff>
      <xdr:row>33</xdr:row>
      <xdr:rowOff>156321</xdr:rowOff>
    </xdr:to>
    <xdr:pic>
      <xdr:nvPicPr>
        <xdr:cNvPr id="7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385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33</xdr:row>
      <xdr:rowOff>145676</xdr:rowOff>
    </xdr:from>
    <xdr:to>
      <xdr:col>0</xdr:col>
      <xdr:colOff>11474</xdr:colOff>
      <xdr:row>35</xdr:row>
      <xdr:rowOff>156321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147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33</xdr:row>
      <xdr:rowOff>145676</xdr:rowOff>
    </xdr:from>
    <xdr:to>
      <xdr:col>0</xdr:col>
      <xdr:colOff>11474</xdr:colOff>
      <xdr:row>35</xdr:row>
      <xdr:rowOff>156321</xdr:rowOff>
    </xdr:to>
    <xdr:pic>
      <xdr:nvPicPr>
        <xdr:cNvPr id="7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147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33</xdr:row>
      <xdr:rowOff>145676</xdr:rowOff>
    </xdr:from>
    <xdr:to>
      <xdr:col>0</xdr:col>
      <xdr:colOff>11474</xdr:colOff>
      <xdr:row>35</xdr:row>
      <xdr:rowOff>156321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147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32</xdr:row>
      <xdr:rowOff>145676</xdr:rowOff>
    </xdr:from>
    <xdr:to>
      <xdr:col>0</xdr:col>
      <xdr:colOff>11474</xdr:colOff>
      <xdr:row>34</xdr:row>
      <xdr:rowOff>156321</xdr:rowOff>
    </xdr:to>
    <xdr:pic>
      <xdr:nvPicPr>
        <xdr:cNvPr id="7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66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32</xdr:row>
      <xdr:rowOff>145676</xdr:rowOff>
    </xdr:from>
    <xdr:to>
      <xdr:col>0</xdr:col>
      <xdr:colOff>11474</xdr:colOff>
      <xdr:row>34</xdr:row>
      <xdr:rowOff>156321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66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32</xdr:row>
      <xdr:rowOff>145676</xdr:rowOff>
    </xdr:from>
    <xdr:to>
      <xdr:col>0</xdr:col>
      <xdr:colOff>11474</xdr:colOff>
      <xdr:row>34</xdr:row>
      <xdr:rowOff>156321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0766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33</xdr:row>
      <xdr:rowOff>145676</xdr:rowOff>
    </xdr:from>
    <xdr:to>
      <xdr:col>0</xdr:col>
      <xdr:colOff>11474</xdr:colOff>
      <xdr:row>35</xdr:row>
      <xdr:rowOff>156321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147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33</xdr:row>
      <xdr:rowOff>145676</xdr:rowOff>
    </xdr:from>
    <xdr:to>
      <xdr:col>0</xdr:col>
      <xdr:colOff>11474</xdr:colOff>
      <xdr:row>35</xdr:row>
      <xdr:rowOff>156321</xdr:rowOff>
    </xdr:to>
    <xdr:pic>
      <xdr:nvPicPr>
        <xdr:cNvPr id="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147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33</xdr:row>
      <xdr:rowOff>145676</xdr:rowOff>
    </xdr:from>
    <xdr:to>
      <xdr:col>0</xdr:col>
      <xdr:colOff>11474</xdr:colOff>
      <xdr:row>35</xdr:row>
      <xdr:rowOff>156321</xdr:rowOff>
    </xdr:to>
    <xdr:pic>
      <xdr:nvPicPr>
        <xdr:cNvPr id="8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147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8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8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8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33</xdr:row>
      <xdr:rowOff>145676</xdr:rowOff>
    </xdr:from>
    <xdr:to>
      <xdr:col>0</xdr:col>
      <xdr:colOff>11474</xdr:colOff>
      <xdr:row>35</xdr:row>
      <xdr:rowOff>156321</xdr:rowOff>
    </xdr:to>
    <xdr:pic>
      <xdr:nvPicPr>
        <xdr:cNvPr id="8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147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33</xdr:row>
      <xdr:rowOff>145676</xdr:rowOff>
    </xdr:from>
    <xdr:to>
      <xdr:col>0</xdr:col>
      <xdr:colOff>11474</xdr:colOff>
      <xdr:row>35</xdr:row>
      <xdr:rowOff>156321</xdr:rowOff>
    </xdr:to>
    <xdr:pic>
      <xdr:nvPicPr>
        <xdr:cNvPr id="8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147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33</xdr:row>
      <xdr:rowOff>145676</xdr:rowOff>
    </xdr:from>
    <xdr:to>
      <xdr:col>0</xdr:col>
      <xdr:colOff>11474</xdr:colOff>
      <xdr:row>35</xdr:row>
      <xdr:rowOff>156321</xdr:rowOff>
    </xdr:to>
    <xdr:pic>
      <xdr:nvPicPr>
        <xdr:cNvPr id="9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147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9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9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9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9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9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9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35</xdr:row>
      <xdr:rowOff>145676</xdr:rowOff>
    </xdr:from>
    <xdr:to>
      <xdr:col>0</xdr:col>
      <xdr:colOff>11474</xdr:colOff>
      <xdr:row>37</xdr:row>
      <xdr:rowOff>156321</xdr:rowOff>
    </xdr:to>
    <xdr:pic>
      <xdr:nvPicPr>
        <xdr:cNvPr id="9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909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35</xdr:row>
      <xdr:rowOff>145676</xdr:rowOff>
    </xdr:from>
    <xdr:to>
      <xdr:col>0</xdr:col>
      <xdr:colOff>11474</xdr:colOff>
      <xdr:row>37</xdr:row>
      <xdr:rowOff>156321</xdr:rowOff>
    </xdr:to>
    <xdr:pic>
      <xdr:nvPicPr>
        <xdr:cNvPr id="9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909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35</xdr:row>
      <xdr:rowOff>145676</xdr:rowOff>
    </xdr:from>
    <xdr:to>
      <xdr:col>0</xdr:col>
      <xdr:colOff>11474</xdr:colOff>
      <xdr:row>37</xdr:row>
      <xdr:rowOff>156321</xdr:rowOff>
    </xdr:to>
    <xdr:pic>
      <xdr:nvPicPr>
        <xdr:cNvPr id="9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909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10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10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34</xdr:row>
      <xdr:rowOff>145676</xdr:rowOff>
    </xdr:from>
    <xdr:to>
      <xdr:col>0</xdr:col>
      <xdr:colOff>11474</xdr:colOff>
      <xdr:row>36</xdr:row>
      <xdr:rowOff>156321</xdr:rowOff>
    </xdr:to>
    <xdr:pic>
      <xdr:nvPicPr>
        <xdr:cNvPr id="10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1152805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30</xdr:row>
      <xdr:rowOff>13446</xdr:rowOff>
    </xdr:to>
    <xdr:pic>
      <xdr:nvPicPr>
        <xdr:cNvPr id="10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2767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30</xdr:row>
      <xdr:rowOff>13446</xdr:rowOff>
    </xdr:to>
    <xdr:pic>
      <xdr:nvPicPr>
        <xdr:cNvPr id="10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2767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145676</xdr:rowOff>
    </xdr:from>
    <xdr:to>
      <xdr:col>0</xdr:col>
      <xdr:colOff>11474</xdr:colOff>
      <xdr:row>30</xdr:row>
      <xdr:rowOff>13446</xdr:rowOff>
    </xdr:to>
    <xdr:pic>
      <xdr:nvPicPr>
        <xdr:cNvPr id="10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527676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31</xdr:row>
      <xdr:rowOff>13446</xdr:rowOff>
    </xdr:to>
    <xdr:pic>
      <xdr:nvPicPr>
        <xdr:cNvPr id="10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95630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31</xdr:row>
      <xdr:rowOff>13446</xdr:rowOff>
    </xdr:to>
    <xdr:pic>
      <xdr:nvPicPr>
        <xdr:cNvPr id="10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95630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28</xdr:row>
      <xdr:rowOff>145676</xdr:rowOff>
    </xdr:from>
    <xdr:to>
      <xdr:col>0</xdr:col>
      <xdr:colOff>11474</xdr:colOff>
      <xdr:row>31</xdr:row>
      <xdr:rowOff>13446</xdr:rowOff>
    </xdr:to>
    <xdr:pic>
      <xdr:nvPicPr>
        <xdr:cNvPr id="10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956301"/>
          <a:ext cx="3486" cy="43927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66676</xdr:rowOff>
    </xdr:from>
    <xdr:to>
      <xdr:col>8</xdr:col>
      <xdr:colOff>438150</xdr:colOff>
      <xdr:row>3</xdr:row>
      <xdr:rowOff>66676</xdr:rowOff>
    </xdr:to>
    <xdr:pic>
      <xdr:nvPicPr>
        <xdr:cNvPr id="109" name="圖片 108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6"/>
          <a:ext cx="88106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tabSelected="1" topLeftCell="A10" workbookViewId="0">
      <selection activeCell="B36" sqref="B36"/>
    </sheetView>
  </sheetViews>
  <sheetFormatPr defaultColWidth="9" defaultRowHeight="15"/>
  <cols>
    <col min="1" max="1" width="16.25" style="15" customWidth="1"/>
    <col min="2" max="2" width="37.125" style="15" customWidth="1"/>
    <col min="3" max="3" width="10.375" style="13" customWidth="1"/>
    <col min="4" max="4" width="9.875" style="13" customWidth="1"/>
    <col min="5" max="5" width="11.75" style="13" customWidth="1"/>
    <col min="6" max="6" width="10.125" style="13" customWidth="1"/>
    <col min="7" max="7" width="11.375" style="13" customWidth="1"/>
    <col min="8" max="8" width="4.25" style="13" customWidth="1"/>
    <col min="9" max="9" width="11.375" style="13" customWidth="1"/>
    <col min="10" max="10" width="12.25" style="13" customWidth="1"/>
    <col min="11" max="11" width="9.5" style="14" hidden="1" customWidth="1"/>
    <col min="12" max="12" width="10.625" style="14" hidden="1" customWidth="1"/>
    <col min="13" max="15" width="9.5" style="15" bestFit="1" customWidth="1"/>
    <col min="16" max="16384" width="9" style="15"/>
  </cols>
  <sheetData>
    <row r="1" spans="1:12">
      <c r="A1" s="12"/>
      <c r="B1" s="57"/>
      <c r="C1" s="58"/>
    </row>
    <row r="2" spans="1:12">
      <c r="A2" s="59"/>
      <c r="B2" s="57"/>
      <c r="C2" s="58"/>
    </row>
    <row r="3" spans="1:12">
      <c r="A3" s="59"/>
      <c r="B3" s="57"/>
      <c r="C3" s="58"/>
    </row>
    <row r="4" spans="1:12" ht="27">
      <c r="A4" s="60" t="s">
        <v>9</v>
      </c>
      <c r="B4" s="60"/>
      <c r="C4" s="60"/>
      <c r="D4" s="60"/>
      <c r="E4" s="60"/>
      <c r="F4" s="60"/>
      <c r="G4" s="60"/>
      <c r="H4" s="60"/>
      <c r="I4" s="60"/>
      <c r="J4" s="60"/>
      <c r="K4" s="16"/>
      <c r="L4" s="16"/>
    </row>
    <row r="5" spans="1:12" s="2" customFormat="1" ht="17.25" customHeight="1">
      <c r="A5" s="32"/>
      <c r="B5" s="32"/>
      <c r="C5" s="32"/>
      <c r="E5" s="34"/>
      <c r="G5" s="33"/>
      <c r="H5" s="33"/>
      <c r="I5" s="33"/>
    </row>
    <row r="6" spans="1:12" s="9" customFormat="1" ht="19.5" customHeight="1">
      <c r="A6" s="31" t="s">
        <v>0</v>
      </c>
      <c r="B6" s="56" t="s">
        <v>64</v>
      </c>
      <c r="C6" s="56"/>
      <c r="E6" s="30" t="s">
        <v>1</v>
      </c>
      <c r="F6" s="10">
        <v>42632</v>
      </c>
    </row>
    <row r="7" spans="1:12" s="9" customFormat="1" ht="19.5" customHeight="1">
      <c r="A7" s="31"/>
      <c r="B7" s="56" t="s">
        <v>65</v>
      </c>
      <c r="C7" s="56"/>
      <c r="E7" s="31" t="s">
        <v>2</v>
      </c>
      <c r="F7" s="6" t="s">
        <v>69</v>
      </c>
    </row>
    <row r="8" spans="1:12" s="9" customFormat="1" ht="19.5" customHeight="1">
      <c r="A8" s="31"/>
      <c r="B8" s="56" t="s">
        <v>66</v>
      </c>
      <c r="C8" s="56"/>
      <c r="E8" s="31"/>
      <c r="F8" s="11"/>
    </row>
    <row r="9" spans="1:12" s="1" customFormat="1" ht="19.5" customHeight="1">
      <c r="A9" s="31"/>
      <c r="B9" s="56" t="s">
        <v>67</v>
      </c>
      <c r="C9" s="56"/>
      <c r="E9" s="31" t="s">
        <v>3</v>
      </c>
      <c r="F9" s="4" t="s">
        <v>70</v>
      </c>
    </row>
    <row r="10" spans="1:12" s="1" customFormat="1" ht="19.5" customHeight="1">
      <c r="A10" s="31"/>
      <c r="B10" s="56" t="s">
        <v>68</v>
      </c>
      <c r="C10" s="56"/>
      <c r="E10" s="31"/>
      <c r="F10" s="4"/>
    </row>
    <row r="11" spans="1:12" s="1" customFormat="1" ht="19.5" customHeight="1">
      <c r="A11" s="31"/>
      <c r="B11" s="56"/>
      <c r="C11" s="56"/>
      <c r="E11" s="31" t="s">
        <v>4</v>
      </c>
      <c r="F11" s="5"/>
    </row>
    <row r="12" spans="1:12" s="1" customFormat="1" ht="19.5" customHeight="1">
      <c r="A12" s="31" t="s">
        <v>5</v>
      </c>
      <c r="B12" s="56" t="s">
        <v>64</v>
      </c>
      <c r="C12" s="56"/>
      <c r="E12" s="31" t="s">
        <v>6</v>
      </c>
      <c r="F12" s="6" t="s">
        <v>71</v>
      </c>
    </row>
    <row r="13" spans="1:12" s="1" customFormat="1" ht="19.5" customHeight="1">
      <c r="A13" s="3"/>
      <c r="B13" s="56" t="s">
        <v>65</v>
      </c>
      <c r="C13" s="56"/>
      <c r="D13" s="3"/>
      <c r="E13" s="7" t="s">
        <v>7</v>
      </c>
    </row>
    <row r="14" spans="1:12" s="1" customFormat="1" ht="19.5" customHeight="1">
      <c r="A14" s="3"/>
      <c r="B14" s="56" t="s">
        <v>66</v>
      </c>
      <c r="C14" s="56"/>
      <c r="D14" s="3"/>
      <c r="E14" s="5" t="s">
        <v>7</v>
      </c>
    </row>
    <row r="15" spans="1:12" s="1" customFormat="1" ht="19.5" customHeight="1">
      <c r="A15" s="3" t="s">
        <v>8</v>
      </c>
      <c r="B15" s="42">
        <v>42634</v>
      </c>
      <c r="C15" s="35"/>
      <c r="D15" s="3"/>
      <c r="E15" s="8"/>
    </row>
    <row r="16" spans="1:12" ht="39.950000000000003" customHeight="1">
      <c r="A16" s="43" t="s">
        <v>11</v>
      </c>
      <c r="B16" s="43" t="s">
        <v>12</v>
      </c>
      <c r="C16" s="44" t="s">
        <v>13</v>
      </c>
      <c r="D16" s="44" t="s">
        <v>14</v>
      </c>
      <c r="E16" s="44" t="s">
        <v>15</v>
      </c>
      <c r="F16" s="44" t="s">
        <v>16</v>
      </c>
      <c r="G16" s="44" t="s">
        <v>17</v>
      </c>
      <c r="H16" s="44" t="s">
        <v>72</v>
      </c>
      <c r="I16" s="44" t="s">
        <v>75</v>
      </c>
      <c r="J16" s="44" t="s">
        <v>18</v>
      </c>
      <c r="K16" s="14" t="s">
        <v>19</v>
      </c>
      <c r="L16" s="14" t="s">
        <v>20</v>
      </c>
    </row>
    <row r="17" spans="1:13">
      <c r="A17" s="55" t="s">
        <v>21</v>
      </c>
      <c r="B17" s="36" t="s">
        <v>22</v>
      </c>
      <c r="C17" s="37">
        <v>19.100000000000001</v>
      </c>
      <c r="D17" s="38">
        <v>20.399999999999999</v>
      </c>
      <c r="E17" s="39">
        <v>36</v>
      </c>
      <c r="F17" s="39">
        <v>576</v>
      </c>
      <c r="G17" s="40" t="s">
        <v>23</v>
      </c>
      <c r="H17" s="40">
        <v>16</v>
      </c>
      <c r="I17" s="40">
        <f>H17*C17</f>
        <v>305.60000000000002</v>
      </c>
      <c r="J17" s="45">
        <f>K17*D17</f>
        <v>326.39999999999998</v>
      </c>
      <c r="K17" s="14">
        <f t="shared" ref="K17:K18" si="0">F17/E17</f>
        <v>16</v>
      </c>
      <c r="L17" s="18">
        <f>K17*1.45</f>
        <v>23.2</v>
      </c>
    </row>
    <row r="18" spans="1:13">
      <c r="A18" s="55" t="s">
        <v>21</v>
      </c>
      <c r="B18" s="36" t="s">
        <v>22</v>
      </c>
      <c r="C18" s="37">
        <v>12.73</v>
      </c>
      <c r="D18" s="38">
        <v>13.4</v>
      </c>
      <c r="E18" s="39">
        <v>24</v>
      </c>
      <c r="F18" s="39">
        <v>24</v>
      </c>
      <c r="G18" s="40" t="s">
        <v>24</v>
      </c>
      <c r="H18" s="40">
        <v>1</v>
      </c>
      <c r="I18" s="40">
        <f t="shared" ref="I18:I37" si="1">H18*C18</f>
        <v>12.73</v>
      </c>
      <c r="J18" s="45">
        <f>K18*D18</f>
        <v>13.4</v>
      </c>
      <c r="K18" s="14">
        <f t="shared" si="0"/>
        <v>1</v>
      </c>
      <c r="L18" s="18">
        <f>K18*1.45</f>
        <v>1.45</v>
      </c>
    </row>
    <row r="19" spans="1:13">
      <c r="A19" s="55" t="s">
        <v>25</v>
      </c>
      <c r="B19" s="36" t="s">
        <v>26</v>
      </c>
      <c r="C19" s="37">
        <v>11</v>
      </c>
      <c r="D19" s="38">
        <v>12.3</v>
      </c>
      <c r="E19" s="39">
        <v>20</v>
      </c>
      <c r="F19" s="39">
        <v>600</v>
      </c>
      <c r="G19" s="40" t="s">
        <v>27</v>
      </c>
      <c r="H19" s="40">
        <v>30</v>
      </c>
      <c r="I19" s="40">
        <f t="shared" si="1"/>
        <v>330</v>
      </c>
      <c r="J19" s="45">
        <f>K19*D19</f>
        <v>369</v>
      </c>
      <c r="K19" s="14">
        <f>F19/E19</f>
        <v>30</v>
      </c>
      <c r="L19" s="18">
        <f>K19*2.14</f>
        <v>64.2</v>
      </c>
      <c r="M19" s="15" t="s">
        <v>10</v>
      </c>
    </row>
    <row r="20" spans="1:13">
      <c r="A20" s="55" t="s">
        <v>28</v>
      </c>
      <c r="B20" s="36" t="s">
        <v>73</v>
      </c>
      <c r="C20" s="37">
        <v>11.45</v>
      </c>
      <c r="D20" s="38">
        <v>12.8</v>
      </c>
      <c r="E20" s="39">
        <v>8</v>
      </c>
      <c r="F20" s="39">
        <v>304</v>
      </c>
      <c r="G20" s="40" t="s">
        <v>29</v>
      </c>
      <c r="H20" s="40">
        <v>38</v>
      </c>
      <c r="I20" s="40">
        <f t="shared" si="1"/>
        <v>435.09999999999997</v>
      </c>
      <c r="J20" s="45">
        <f>K20*D20</f>
        <v>486.40000000000003</v>
      </c>
      <c r="K20" s="14">
        <f t="shared" ref="K20:K21" si="2">F20/E20</f>
        <v>38</v>
      </c>
      <c r="L20" s="18">
        <f>K20*2.622</f>
        <v>99.635999999999996</v>
      </c>
    </row>
    <row r="21" spans="1:13">
      <c r="A21" s="55" t="s">
        <v>30</v>
      </c>
      <c r="B21" s="36" t="s">
        <v>74</v>
      </c>
      <c r="C21" s="37">
        <v>11.73</v>
      </c>
      <c r="D21" s="38">
        <v>13.1</v>
      </c>
      <c r="E21" s="39">
        <v>6</v>
      </c>
      <c r="F21" s="39">
        <v>300</v>
      </c>
      <c r="G21" s="40" t="s">
        <v>31</v>
      </c>
      <c r="H21" s="40">
        <v>50</v>
      </c>
      <c r="I21" s="40">
        <f t="shared" si="1"/>
        <v>586.5</v>
      </c>
      <c r="J21" s="45">
        <f>K21*D21</f>
        <v>655</v>
      </c>
      <c r="K21" s="14">
        <f t="shared" si="2"/>
        <v>50</v>
      </c>
      <c r="L21" s="18">
        <f>K21*2.5</f>
        <v>125</v>
      </c>
    </row>
    <row r="22" spans="1:13">
      <c r="A22" s="55" t="s">
        <v>32</v>
      </c>
      <c r="B22" s="36" t="s">
        <v>33</v>
      </c>
      <c r="C22" s="37">
        <v>15.33</v>
      </c>
      <c r="D22" s="38">
        <v>16.420000000000002</v>
      </c>
      <c r="E22" s="39">
        <v>10</v>
      </c>
      <c r="F22" s="39">
        <v>600</v>
      </c>
      <c r="G22" s="40" t="s">
        <v>34</v>
      </c>
      <c r="H22" s="40">
        <v>60</v>
      </c>
      <c r="I22" s="40">
        <f t="shared" si="1"/>
        <v>919.8</v>
      </c>
      <c r="J22" s="45">
        <f>D22*K22</f>
        <v>985.2</v>
      </c>
      <c r="K22" s="14">
        <f>F22/E22</f>
        <v>60</v>
      </c>
      <c r="L22" s="19">
        <f>K22*1.86</f>
        <v>111.60000000000001</v>
      </c>
    </row>
    <row r="23" spans="1:13">
      <c r="A23" s="55" t="s">
        <v>35</v>
      </c>
      <c r="B23" s="36" t="s">
        <v>36</v>
      </c>
      <c r="C23" s="37">
        <v>15.62</v>
      </c>
      <c r="D23" s="38">
        <v>16.57</v>
      </c>
      <c r="E23" s="39">
        <v>10</v>
      </c>
      <c r="F23" s="39">
        <v>600</v>
      </c>
      <c r="G23" s="40" t="s">
        <v>37</v>
      </c>
      <c r="H23" s="40">
        <v>60</v>
      </c>
      <c r="I23" s="40">
        <f t="shared" si="1"/>
        <v>937.19999999999993</v>
      </c>
      <c r="J23" s="45">
        <f>D23*K23</f>
        <v>994.2</v>
      </c>
      <c r="K23" s="14">
        <f>F23/E23</f>
        <v>60</v>
      </c>
      <c r="L23" s="19">
        <f>K23*1.86</f>
        <v>111.60000000000001</v>
      </c>
    </row>
    <row r="24" spans="1:13">
      <c r="A24" s="55" t="s">
        <v>38</v>
      </c>
      <c r="B24" s="36" t="s">
        <v>39</v>
      </c>
      <c r="C24" s="37">
        <v>8.66</v>
      </c>
      <c r="D24" s="38">
        <v>9.66</v>
      </c>
      <c r="E24" s="39">
        <v>200</v>
      </c>
      <c r="F24" s="39">
        <v>600</v>
      </c>
      <c r="G24" s="40" t="s">
        <v>40</v>
      </c>
      <c r="H24" s="40">
        <v>3</v>
      </c>
      <c r="I24" s="40">
        <f t="shared" si="1"/>
        <v>25.98</v>
      </c>
      <c r="J24" s="45">
        <f>D24*K24</f>
        <v>28.98</v>
      </c>
      <c r="K24" s="14">
        <f>F24/E24</f>
        <v>3</v>
      </c>
      <c r="L24" s="19">
        <f>K24*3.29</f>
        <v>9.870000000000001</v>
      </c>
    </row>
    <row r="25" spans="1:13">
      <c r="A25" s="55" t="s">
        <v>41</v>
      </c>
      <c r="B25" s="36" t="s">
        <v>42</v>
      </c>
      <c r="C25" s="37">
        <v>16.28</v>
      </c>
      <c r="D25" s="38">
        <v>17.68</v>
      </c>
      <c r="E25" s="39">
        <v>400</v>
      </c>
      <c r="F25" s="39">
        <v>4400</v>
      </c>
      <c r="G25" s="40" t="s">
        <v>43</v>
      </c>
      <c r="H25" s="40">
        <v>11</v>
      </c>
      <c r="I25" s="40">
        <f t="shared" si="1"/>
        <v>179.08</v>
      </c>
      <c r="J25" s="45">
        <f>D25*K25</f>
        <v>194.48</v>
      </c>
      <c r="K25" s="14">
        <f t="shared" ref="K25" si="3">F25/E25</f>
        <v>11</v>
      </c>
      <c r="L25" s="19">
        <f>K25*3.47</f>
        <v>38.17</v>
      </c>
    </row>
    <row r="26" spans="1:13">
      <c r="A26" s="55" t="s">
        <v>44</v>
      </c>
      <c r="B26" s="36" t="s">
        <v>45</v>
      </c>
      <c r="C26" s="37">
        <v>19.3</v>
      </c>
      <c r="D26" s="38">
        <v>20.54</v>
      </c>
      <c r="E26" s="39">
        <v>20</v>
      </c>
      <c r="F26" s="39">
        <v>400</v>
      </c>
      <c r="G26" s="40" t="s">
        <v>46</v>
      </c>
      <c r="H26" s="40">
        <v>20</v>
      </c>
      <c r="I26" s="40">
        <f t="shared" si="1"/>
        <v>386</v>
      </c>
      <c r="J26" s="45">
        <f>K26*D26</f>
        <v>410.79999999999995</v>
      </c>
      <c r="K26" s="14">
        <f>F26/E26</f>
        <v>20</v>
      </c>
      <c r="L26" s="18">
        <f>K26*2.73</f>
        <v>54.6</v>
      </c>
    </row>
    <row r="27" spans="1:13">
      <c r="A27" s="55" t="s">
        <v>47</v>
      </c>
      <c r="B27" s="36" t="s">
        <v>48</v>
      </c>
      <c r="C27" s="37">
        <v>12.2</v>
      </c>
      <c r="D27" s="38">
        <v>12.9</v>
      </c>
      <c r="E27" s="39">
        <v>5</v>
      </c>
      <c r="F27" s="41">
        <v>402</v>
      </c>
      <c r="G27" s="40" t="s">
        <v>49</v>
      </c>
      <c r="H27" s="40">
        <v>81</v>
      </c>
      <c r="I27" s="40">
        <f t="shared" si="1"/>
        <v>988.19999999999993</v>
      </c>
      <c r="J27" s="45">
        <f>K27*D27</f>
        <v>1044.9000000000001</v>
      </c>
      <c r="K27" s="14">
        <v>81</v>
      </c>
      <c r="L27" s="18">
        <f>K27*1.54</f>
        <v>124.74000000000001</v>
      </c>
    </row>
    <row r="28" spans="1:13">
      <c r="A28" s="36"/>
      <c r="B28" s="36" t="s">
        <v>76</v>
      </c>
      <c r="C28" s="37">
        <v>15</v>
      </c>
      <c r="D28" s="38">
        <v>16</v>
      </c>
      <c r="E28" s="39">
        <v>35</v>
      </c>
      <c r="F28" s="39">
        <v>35</v>
      </c>
      <c r="G28" s="40" t="s">
        <v>50</v>
      </c>
      <c r="H28" s="40">
        <v>1</v>
      </c>
      <c r="I28" s="40">
        <f t="shared" si="1"/>
        <v>15</v>
      </c>
      <c r="J28" s="45">
        <v>16</v>
      </c>
      <c r="K28" s="14">
        <f>F28/E28</f>
        <v>1</v>
      </c>
      <c r="L28" s="18">
        <v>2.5</v>
      </c>
    </row>
    <row r="29" spans="1:13">
      <c r="A29" s="36"/>
      <c r="B29" s="36" t="s">
        <v>76</v>
      </c>
      <c r="C29" s="37">
        <v>20</v>
      </c>
      <c r="D29" s="38">
        <v>21</v>
      </c>
      <c r="E29" s="39">
        <v>40</v>
      </c>
      <c r="F29" s="39">
        <v>40</v>
      </c>
      <c r="G29" s="40" t="s">
        <v>51</v>
      </c>
      <c r="H29" s="40">
        <v>1</v>
      </c>
      <c r="I29" s="40">
        <f t="shared" si="1"/>
        <v>20</v>
      </c>
      <c r="J29" s="45">
        <v>21</v>
      </c>
      <c r="K29" s="14">
        <f>F29/E29</f>
        <v>1</v>
      </c>
      <c r="L29" s="18">
        <v>2.5</v>
      </c>
    </row>
    <row r="30" spans="1:13">
      <c r="A30" s="36"/>
      <c r="B30" s="36" t="s">
        <v>76</v>
      </c>
      <c r="C30" s="37">
        <v>11</v>
      </c>
      <c r="D30" s="38">
        <v>12</v>
      </c>
      <c r="E30" s="39">
        <v>350</v>
      </c>
      <c r="F30" s="39">
        <v>350</v>
      </c>
      <c r="G30" s="40" t="s">
        <v>52</v>
      </c>
      <c r="H30" s="40">
        <v>1</v>
      </c>
      <c r="I30" s="40">
        <f t="shared" si="1"/>
        <v>11</v>
      </c>
      <c r="J30" s="45">
        <v>12</v>
      </c>
      <c r="K30" s="14">
        <f>F30/E30</f>
        <v>1</v>
      </c>
      <c r="L30" s="18">
        <v>2</v>
      </c>
    </row>
    <row r="31" spans="1:13">
      <c r="A31" s="36"/>
      <c r="B31" s="36" t="s">
        <v>61</v>
      </c>
      <c r="C31" s="37">
        <v>9</v>
      </c>
      <c r="D31" s="63">
        <v>15.4</v>
      </c>
      <c r="E31" s="39">
        <v>6</v>
      </c>
      <c r="F31" s="64">
        <v>10</v>
      </c>
      <c r="G31" s="61" t="s">
        <v>53</v>
      </c>
      <c r="H31" s="61">
        <v>1</v>
      </c>
      <c r="I31" s="61">
        <v>15</v>
      </c>
      <c r="J31" s="70">
        <f>K31*D31</f>
        <v>15.4</v>
      </c>
      <c r="K31" s="68">
        <v>1</v>
      </c>
      <c r="L31" s="69">
        <v>1.86</v>
      </c>
    </row>
    <row r="32" spans="1:13">
      <c r="A32" s="36"/>
      <c r="B32" s="36" t="s">
        <v>62</v>
      </c>
      <c r="C32" s="37">
        <v>6</v>
      </c>
      <c r="D32" s="63"/>
      <c r="E32" s="39">
        <v>4</v>
      </c>
      <c r="F32" s="64"/>
      <c r="G32" s="61"/>
      <c r="H32" s="62"/>
      <c r="I32" s="62"/>
      <c r="J32" s="62"/>
      <c r="K32" s="68"/>
      <c r="L32" s="69"/>
    </row>
    <row r="33" spans="1:12">
      <c r="A33" s="36"/>
      <c r="B33" s="36" t="s">
        <v>62</v>
      </c>
      <c r="C33" s="37">
        <v>2.5</v>
      </c>
      <c r="D33" s="63">
        <v>6.6</v>
      </c>
      <c r="E33" s="39">
        <v>2</v>
      </c>
      <c r="F33" s="64">
        <v>6</v>
      </c>
      <c r="G33" s="61" t="s">
        <v>54</v>
      </c>
      <c r="H33" s="61">
        <v>1</v>
      </c>
      <c r="I33" s="61">
        <v>13</v>
      </c>
      <c r="J33" s="70">
        <f>6.6+7.8</f>
        <v>14.399999999999999</v>
      </c>
      <c r="K33" s="68">
        <v>1</v>
      </c>
      <c r="L33" s="67">
        <v>1.86</v>
      </c>
    </row>
    <row r="34" spans="1:12">
      <c r="A34" s="36"/>
      <c r="B34" s="36" t="s">
        <v>63</v>
      </c>
      <c r="C34" s="37">
        <v>2</v>
      </c>
      <c r="D34" s="63"/>
      <c r="E34" s="39">
        <v>4</v>
      </c>
      <c r="F34" s="64"/>
      <c r="G34" s="61"/>
      <c r="H34" s="62"/>
      <c r="I34" s="62"/>
      <c r="J34" s="70"/>
      <c r="K34" s="68"/>
      <c r="L34" s="67"/>
    </row>
    <row r="35" spans="1:12">
      <c r="A35" s="36"/>
      <c r="B35" s="36" t="s">
        <v>76</v>
      </c>
      <c r="C35" s="37">
        <v>1.5</v>
      </c>
      <c r="D35" s="38">
        <v>2</v>
      </c>
      <c r="E35" s="39">
        <v>12</v>
      </c>
      <c r="F35" s="39">
        <v>12</v>
      </c>
      <c r="G35" s="40" t="s">
        <v>55</v>
      </c>
      <c r="H35" s="40">
        <v>1</v>
      </c>
      <c r="I35" s="40">
        <f t="shared" si="1"/>
        <v>1.5</v>
      </c>
      <c r="J35" s="45">
        <v>2</v>
      </c>
      <c r="K35" s="20">
        <v>1</v>
      </c>
      <c r="L35" s="19">
        <v>1</v>
      </c>
    </row>
    <row r="36" spans="1:12">
      <c r="A36" s="36"/>
      <c r="B36" s="36" t="s">
        <v>76</v>
      </c>
      <c r="C36" s="37">
        <v>3</v>
      </c>
      <c r="D36" s="38">
        <v>4.0999999999999996</v>
      </c>
      <c r="E36" s="39">
        <v>24</v>
      </c>
      <c r="F36" s="39">
        <v>24</v>
      </c>
      <c r="G36" s="40" t="s">
        <v>56</v>
      </c>
      <c r="H36" s="40">
        <v>1</v>
      </c>
      <c r="I36" s="40">
        <f t="shared" si="1"/>
        <v>3</v>
      </c>
      <c r="J36" s="45">
        <v>4.0999999999999996</v>
      </c>
      <c r="K36" s="20">
        <v>1</v>
      </c>
      <c r="L36" s="19">
        <v>1</v>
      </c>
    </row>
    <row r="37" spans="1:12">
      <c r="A37" s="36"/>
      <c r="B37" s="36" t="s">
        <v>76</v>
      </c>
      <c r="C37" s="37">
        <v>1</v>
      </c>
      <c r="D37" s="38">
        <v>1.8</v>
      </c>
      <c r="E37" s="39">
        <v>8</v>
      </c>
      <c r="F37" s="39">
        <v>8</v>
      </c>
      <c r="G37" s="40" t="s">
        <v>57</v>
      </c>
      <c r="H37" s="40">
        <v>1</v>
      </c>
      <c r="I37" s="40">
        <f t="shared" si="1"/>
        <v>1</v>
      </c>
      <c r="J37" s="45">
        <f>D37*H37</f>
        <v>1.8</v>
      </c>
      <c r="K37" s="14">
        <f>F37/E37</f>
        <v>1</v>
      </c>
      <c r="L37" s="19">
        <v>1</v>
      </c>
    </row>
    <row r="38" spans="1:12" ht="21" customHeight="1">
      <c r="A38" s="46"/>
      <c r="B38" s="47"/>
      <c r="C38" s="48"/>
      <c r="D38" s="49"/>
      <c r="E38" s="50" t="s">
        <v>58</v>
      </c>
      <c r="F38" s="51">
        <f>SUM(F17:F37)</f>
        <v>9291</v>
      </c>
      <c r="G38" s="52" t="s">
        <v>59</v>
      </c>
      <c r="H38" s="53">
        <f>SUM(H17:H37)</f>
        <v>378</v>
      </c>
      <c r="I38" s="54">
        <f>SUM(I17:I37)</f>
        <v>5185.6899999999996</v>
      </c>
      <c r="J38" s="54">
        <f>SUM(J17:J37)</f>
        <v>5595.46</v>
      </c>
      <c r="K38" s="21">
        <f>SUM(K17:K37)</f>
        <v>378</v>
      </c>
      <c r="L38" s="22">
        <f>SUM(L17:L37)</f>
        <v>777.78600000000006</v>
      </c>
    </row>
    <row r="39" spans="1:12" ht="16.5" customHeight="1">
      <c r="A39" s="23"/>
      <c r="C39" s="24"/>
      <c r="D39" s="24"/>
      <c r="E39" s="25"/>
      <c r="F39" s="25"/>
      <c r="G39" s="26"/>
      <c r="H39" s="26"/>
      <c r="I39" s="26"/>
      <c r="J39" s="27" t="s">
        <v>60</v>
      </c>
      <c r="L39" s="14">
        <f>L38/35.315</f>
        <v>22.024238991929778</v>
      </c>
    </row>
    <row r="40" spans="1:12" ht="16.5" customHeight="1">
      <c r="A40" s="23"/>
      <c r="C40" s="24"/>
      <c r="D40" s="24"/>
      <c r="E40" s="25"/>
      <c r="F40" s="25"/>
      <c r="G40" s="26"/>
      <c r="H40" s="26"/>
      <c r="I40" s="26"/>
      <c r="J40" s="17"/>
    </row>
    <row r="41" spans="1:12" ht="15.75">
      <c r="A41" s="65"/>
      <c r="B41" s="65"/>
    </row>
    <row r="46" spans="1:12" ht="15.75">
      <c r="A46" s="66"/>
      <c r="B46" s="66"/>
      <c r="C46" s="28"/>
      <c r="D46" s="28"/>
    </row>
    <row r="47" spans="1:12" ht="15.75">
      <c r="A47" s="66"/>
      <c r="B47" s="66"/>
      <c r="C47" s="28"/>
      <c r="D47" s="28"/>
    </row>
    <row r="48" spans="1:12" ht="15.75">
      <c r="A48" s="66"/>
      <c r="B48" s="66"/>
      <c r="C48" s="28"/>
      <c r="D48" s="28"/>
    </row>
    <row r="49" spans="1:4" ht="15.75">
      <c r="A49" s="29"/>
      <c r="C49" s="28"/>
      <c r="D49" s="28"/>
    </row>
    <row r="50" spans="1:4" ht="15.75">
      <c r="C50" s="28"/>
      <c r="D50" s="28"/>
    </row>
    <row r="51" spans="1:4" ht="16.5" customHeight="1">
      <c r="C51" s="28"/>
      <c r="D51" s="28"/>
    </row>
    <row r="52" spans="1:4" ht="15.75">
      <c r="A52" s="66"/>
      <c r="B52" s="66"/>
      <c r="C52" s="66"/>
      <c r="D52" s="66"/>
    </row>
  </sheetData>
  <mergeCells count="34">
    <mergeCell ref="L33:L34"/>
    <mergeCell ref="K33:K34"/>
    <mergeCell ref="L31:L32"/>
    <mergeCell ref="K31:K32"/>
    <mergeCell ref="J31:J32"/>
    <mergeCell ref="J33:J34"/>
    <mergeCell ref="A41:B41"/>
    <mergeCell ref="A46:B46"/>
    <mergeCell ref="A47:B47"/>
    <mergeCell ref="A48:B48"/>
    <mergeCell ref="A52:D52"/>
    <mergeCell ref="I31:I32"/>
    <mergeCell ref="H31:H32"/>
    <mergeCell ref="H33:H34"/>
    <mergeCell ref="I33:I34"/>
    <mergeCell ref="B14:C14"/>
    <mergeCell ref="D31:D32"/>
    <mergeCell ref="F31:F32"/>
    <mergeCell ref="G31:G32"/>
    <mergeCell ref="D33:D34"/>
    <mergeCell ref="F33:F34"/>
    <mergeCell ref="G33:G34"/>
    <mergeCell ref="B1:B3"/>
    <mergeCell ref="C1:C3"/>
    <mergeCell ref="A2:A3"/>
    <mergeCell ref="A4:J4"/>
    <mergeCell ref="B7:C7"/>
    <mergeCell ref="B11:C11"/>
    <mergeCell ref="B13:C13"/>
    <mergeCell ref="B6:C6"/>
    <mergeCell ref="B8:C8"/>
    <mergeCell ref="B9:C9"/>
    <mergeCell ref="B10:C10"/>
    <mergeCell ref="B12:C12"/>
  </mergeCells>
  <phoneticPr fontId="2" type="noConversion"/>
  <printOptions horizontalCentered="1"/>
  <pageMargins left="0.19685039370078741" right="0.19685039370078741" top="0.98425196850393704" bottom="0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PAL</vt:lpstr>
      <vt:lpstr>PAL!Yazdırma_Alanı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2016-11-07T10:10:45Z</cp:lastPrinted>
  <dcterms:created xsi:type="dcterms:W3CDTF">2009-10-01T02:12:30Z</dcterms:created>
  <dcterms:modified xsi:type="dcterms:W3CDTF">2016-11-09T08:08:46Z</dcterms:modified>
</cp:coreProperties>
</file>