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285" yWindow="585" windowWidth="18315" windowHeight="11250"/>
  </bookViews>
  <sheets>
    <sheet name="PL" sheetId="2" r:id="rId1"/>
  </sheets>
  <definedNames>
    <definedName name="_xlnm.Print_Titles" localSheetId="0">PL!$4:$10</definedName>
  </definedNames>
  <calcPr calcId="145621"/>
</workbook>
</file>

<file path=xl/calcChain.xml><?xml version="1.0" encoding="utf-8"?>
<calcChain xmlns="http://schemas.openxmlformats.org/spreadsheetml/2006/main">
  <c r="F44" i="2" l="1"/>
  <c r="G44" i="2"/>
  <c r="G38" i="2"/>
  <c r="F38" i="2"/>
  <c r="D51" i="2"/>
  <c r="J38" i="2"/>
  <c r="A35" i="2"/>
  <c r="G35" i="2" s="1"/>
  <c r="J26" i="2"/>
  <c r="G26" i="2"/>
  <c r="F26" i="2"/>
  <c r="A23" i="2"/>
  <c r="G23" i="2" s="1"/>
  <c r="G20" i="2"/>
  <c r="F20" i="2"/>
  <c r="J20" i="2"/>
  <c r="F23" i="2" l="1"/>
  <c r="F35" i="2"/>
  <c r="J23" i="2"/>
  <c r="J35" i="2"/>
  <c r="A41" i="2"/>
  <c r="G41" i="2" s="1"/>
  <c r="J44" i="2"/>
  <c r="A29" i="2"/>
  <c r="F29" i="2" s="1"/>
  <c r="A14" i="2"/>
  <c r="A32" i="2"/>
  <c r="A17" i="2"/>
  <c r="G17" i="2" s="1"/>
  <c r="A11" i="2"/>
  <c r="F41" i="2" l="1"/>
  <c r="G11" i="2"/>
  <c r="A51" i="2"/>
  <c r="J29" i="2"/>
  <c r="G29" i="2"/>
  <c r="F17" i="2"/>
  <c r="J17" i="2"/>
  <c r="J11" i="2"/>
  <c r="F11" i="2"/>
  <c r="G14" i="2"/>
  <c r="J14" i="2"/>
  <c r="F14" i="2"/>
  <c r="J41" i="2"/>
  <c r="G32" i="2"/>
  <c r="F32" i="2"/>
  <c r="J32" i="2"/>
  <c r="F51" i="2" l="1"/>
  <c r="G51" i="2"/>
  <c r="J51" i="2"/>
</calcChain>
</file>

<file path=xl/sharedStrings.xml><?xml version="1.0" encoding="utf-8"?>
<sst xmlns="http://schemas.openxmlformats.org/spreadsheetml/2006/main" count="57" uniqueCount="36">
  <si>
    <t xml:space="preserve">Tel: 90 212 2666290    FAX:+90 212 2666298  Attn: Akif Donmez </t>
    <phoneticPr fontId="2" type="noConversion"/>
  </si>
  <si>
    <t>DEREBOYU CADDESI NO:79/B 34387MECIDIYEKOY ISTANBUL</t>
    <phoneticPr fontId="2" type="noConversion"/>
  </si>
  <si>
    <t>Address:</t>
    <phoneticPr fontId="2" type="noConversion"/>
  </si>
  <si>
    <t>Date:</t>
    <phoneticPr fontId="2" type="noConversion"/>
  </si>
  <si>
    <t>Customer:</t>
    <phoneticPr fontId="2" type="noConversion"/>
  </si>
  <si>
    <t>www.sqtchina.com</t>
    <phoneticPr fontId="2" type="noConversion"/>
  </si>
  <si>
    <t>SQT ELECTRONICS (H.K.) CO.,LIMITED</t>
    <phoneticPr fontId="2" type="noConversion"/>
  </si>
  <si>
    <t>Destination:ISTANBUL,TURKEY</t>
    <phoneticPr fontId="2" type="noConversion"/>
  </si>
  <si>
    <t>MEAS(CBM)</t>
    <phoneticPr fontId="2" type="noConversion"/>
  </si>
  <si>
    <t>Remarks</t>
    <phoneticPr fontId="2" type="noConversion"/>
  </si>
  <si>
    <t>Gross Weight</t>
    <phoneticPr fontId="2" type="noConversion"/>
  </si>
  <si>
    <t>Quantity</t>
    <phoneticPr fontId="2" type="noConversion"/>
  </si>
  <si>
    <t>Ctn</t>
    <phoneticPr fontId="2" type="noConversion"/>
  </si>
  <si>
    <t>SEGMENT BILGISAYAR DIS TICARET LTD STI</t>
    <phoneticPr fontId="2" type="noConversion"/>
  </si>
  <si>
    <t>Packing List</t>
    <phoneticPr fontId="2" type="noConversion"/>
  </si>
  <si>
    <t>Net Weight</t>
    <phoneticPr fontId="2" type="noConversion"/>
  </si>
  <si>
    <t>QTY:10PCS</t>
    <phoneticPr fontId="2" type="noConversion"/>
  </si>
  <si>
    <t>MODEL NO:   KM-4835</t>
    <phoneticPr fontId="2" type="noConversion"/>
  </si>
  <si>
    <t>MODEL NO:   KM-5535 Turkish</t>
    <phoneticPr fontId="2" type="noConversion"/>
  </si>
  <si>
    <t>MODEL NO:   KM-5535 US</t>
    <phoneticPr fontId="2" type="noConversion"/>
  </si>
  <si>
    <t>MODEL NO:   KM-6063 White/Grey</t>
    <phoneticPr fontId="2" type="noConversion"/>
  </si>
  <si>
    <t>MODEL NO:   KM-6063 Black</t>
    <phoneticPr fontId="2" type="noConversion"/>
  </si>
  <si>
    <t>MODEL NO:   EKW-603</t>
    <phoneticPr fontId="2" type="noConversion"/>
  </si>
  <si>
    <t>MODEL NO:   EKW-155 Turkish</t>
    <phoneticPr fontId="2" type="noConversion"/>
  </si>
  <si>
    <t>MODEL NO:   EKW-155 US</t>
    <phoneticPr fontId="2" type="noConversion"/>
  </si>
  <si>
    <t>QTY:20PCS</t>
    <phoneticPr fontId="2" type="noConversion"/>
  </si>
  <si>
    <t>Container no:  FSCU5113360</t>
    <phoneticPr fontId="2" type="noConversion"/>
  </si>
  <si>
    <t>Seal no:  YMLM356059</t>
    <phoneticPr fontId="2" type="noConversion"/>
  </si>
  <si>
    <t>INV No:</t>
  </si>
  <si>
    <t>SGT013</t>
  </si>
  <si>
    <t>KM-5535</t>
  </si>
  <si>
    <t>KM-6063</t>
  </si>
  <si>
    <t>KM-4835</t>
  </si>
  <si>
    <t xml:space="preserve">EKW-603 </t>
  </si>
  <si>
    <t>EKW-155</t>
  </si>
  <si>
    <t>Add: FLAT/RM B 8/F CHONG MING BUILDING 72 CHEUNG SHA WAN ROAD KOWLOON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</si>
</sst>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 "/>
    <numFmt numFmtId="167" formatCode="0.000_);[Red]\(0.000\)"/>
  </numFmts>
  <fonts count="33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Arial"/>
      <family val="2"/>
    </font>
    <font>
      <u/>
      <sz val="12"/>
      <color indexed="12"/>
      <name val="宋体"/>
      <family val="3"/>
      <charset val="134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b/>
      <sz val="18"/>
      <color indexed="56"/>
      <name val="Cambria"/>
      <family val="1"/>
      <charset val="162"/>
    </font>
    <font>
      <sz val="11"/>
      <color indexed="52"/>
      <name val="Calibri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b/>
      <sz val="11"/>
      <color indexed="63"/>
      <name val="Calibri"/>
      <family val="2"/>
      <charset val="162"/>
    </font>
    <font>
      <sz val="11"/>
      <color indexed="62"/>
      <name val="Calibri"/>
      <family val="2"/>
      <charset val="162"/>
    </font>
    <font>
      <b/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sz val="11"/>
      <color indexed="17"/>
      <name val="Calibri"/>
      <family val="2"/>
      <charset val="162"/>
    </font>
    <font>
      <sz val="11"/>
      <color indexed="20"/>
      <name val="Calibri"/>
      <family val="2"/>
      <charset val="162"/>
    </font>
    <font>
      <sz val="11"/>
      <color indexed="60"/>
      <name val="Calibri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10"/>
      <name val="Calibri"/>
      <family val="2"/>
      <charset val="162"/>
    </font>
    <font>
      <sz val="12"/>
      <name val="宋体"/>
      <family val="3"/>
      <charset val="134"/>
    </font>
    <font>
      <b/>
      <sz val="10"/>
      <name val="微软雅黑"/>
      <family val="2"/>
      <charset val="134"/>
    </font>
    <font>
      <sz val="10"/>
      <name val="微软雅黑"/>
      <family val="2"/>
      <charset val="134"/>
    </font>
    <font>
      <sz val="12"/>
      <name val="微软雅黑"/>
      <family val="2"/>
      <charset val="134"/>
    </font>
    <font>
      <b/>
      <sz val="12"/>
      <name val="微软雅黑"/>
      <family val="2"/>
      <charset val="134"/>
    </font>
    <font>
      <b/>
      <sz val="18"/>
      <name val="微软雅黑"/>
      <family val="2"/>
      <charset val="134"/>
    </font>
    <font>
      <u/>
      <sz val="12"/>
      <color indexed="12"/>
      <name val="微软雅黑"/>
      <family val="2"/>
      <charset val="134"/>
    </font>
    <font>
      <sz val="9"/>
      <name val="微软雅黑"/>
      <family val="2"/>
      <charset val="134"/>
    </font>
    <font>
      <b/>
      <sz val="11"/>
      <name val="微软雅黑"/>
      <family val="2"/>
      <charset val="134"/>
    </font>
    <font>
      <b/>
      <sz val="9"/>
      <name val="微软雅黑"/>
      <family val="2"/>
      <charset val="134"/>
    </font>
    <font>
      <b/>
      <sz val="9"/>
      <name val="微软雅黑"/>
      <charset val="162"/>
    </font>
  </fonts>
  <fills count="2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1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6">
    <xf numFmtId="0" fontId="0" fillId="0" borderId="0"/>
    <xf numFmtId="0" fontId="1" fillId="0" borderId="0">
      <alignment vertical="center"/>
    </xf>
    <xf numFmtId="0" fontId="4" fillId="0" borderId="0" applyNumberFormat="0" applyFill="0" applyBorder="0" applyAlignment="0" applyProtection="0">
      <alignment vertical="top"/>
      <protection locked="0"/>
    </xf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8" applyNumberFormat="0" applyFill="0" applyAlignment="0" applyProtection="0"/>
    <xf numFmtId="0" fontId="10" fillId="0" borderId="9" applyNumberFormat="0" applyFill="0" applyAlignment="0" applyProtection="0"/>
    <xf numFmtId="0" fontId="11" fillId="0" borderId="10" applyNumberFormat="0" applyFill="0" applyAlignment="0" applyProtection="0"/>
    <xf numFmtId="0" fontId="12" fillId="0" borderId="11" applyNumberFormat="0" applyFill="0" applyAlignment="0" applyProtection="0"/>
    <xf numFmtId="0" fontId="12" fillId="0" borderId="0" applyNumberFormat="0" applyFill="0" applyBorder="0" applyAlignment="0" applyProtection="0"/>
    <xf numFmtId="0" fontId="13" fillId="17" borderId="12" applyNumberFormat="0" applyAlignment="0" applyProtection="0"/>
    <xf numFmtId="0" fontId="14" fillId="8" borderId="13" applyNumberFormat="0" applyAlignment="0" applyProtection="0"/>
    <xf numFmtId="0" fontId="15" fillId="17" borderId="13" applyNumberFormat="0" applyAlignment="0" applyProtection="0"/>
    <xf numFmtId="0" fontId="16" fillId="18" borderId="14" applyNumberFormat="0" applyAlignment="0" applyProtection="0"/>
    <xf numFmtId="0" fontId="17" fillId="5" borderId="0" applyNumberFormat="0" applyBorder="0" applyAlignment="0" applyProtection="0"/>
    <xf numFmtId="0" fontId="18" fillId="4" borderId="0" applyNumberFormat="0" applyBorder="0" applyAlignment="0" applyProtection="0"/>
    <xf numFmtId="0" fontId="1" fillId="19" borderId="15" applyNumberFormat="0" applyFont="0" applyAlignment="0" applyProtection="0"/>
    <xf numFmtId="0" fontId="19" fillId="20" borderId="0" applyNumberFormat="0" applyBorder="0" applyAlignment="0" applyProtection="0"/>
    <xf numFmtId="0" fontId="3" fillId="0" borderId="0"/>
    <xf numFmtId="0" fontId="20" fillId="0" borderId="16" applyNumberFormat="0" applyFill="0" applyAlignment="0" applyProtection="0"/>
    <xf numFmtId="0" fontId="21" fillId="0" borderId="0" applyNumberFormat="0" applyFill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4" borderId="0" applyNumberFormat="0" applyBorder="0" applyAlignment="0" applyProtection="0"/>
    <xf numFmtId="0" fontId="3" fillId="0" borderId="0"/>
  </cellStyleXfs>
  <cellXfs count="74">
    <xf numFmtId="0" fontId="0" fillId="0" borderId="0" xfId="0"/>
    <xf numFmtId="0" fontId="26" fillId="0" borderId="0" xfId="0" applyFont="1"/>
    <xf numFmtId="0" fontId="25" fillId="0" borderId="0" xfId="0" applyFont="1"/>
    <xf numFmtId="0" fontId="25" fillId="0" borderId="0" xfId="0" applyFont="1" applyAlignment="1">
      <alignment horizontal="right"/>
    </xf>
    <xf numFmtId="0" fontId="25" fillId="0" borderId="0" xfId="0" applyFont="1" applyAlignment="1">
      <alignment horizontal="left"/>
    </xf>
    <xf numFmtId="164" fontId="25" fillId="0" borderId="0" xfId="0" applyNumberFormat="1" applyFont="1" applyAlignment="1">
      <alignment horizontal="center"/>
    </xf>
    <xf numFmtId="0" fontId="24" fillId="0" borderId="0" xfId="0" applyFont="1" applyAlignment="1">
      <alignment horizontal="right"/>
    </xf>
    <xf numFmtId="0" fontId="25" fillId="0" borderId="0" xfId="0" applyFont="1" applyAlignment="1">
      <alignment horizontal="center"/>
    </xf>
    <xf numFmtId="0" fontId="30" fillId="0" borderId="0" xfId="0" applyFont="1"/>
    <xf numFmtId="0" fontId="29" fillId="0" borderId="0" xfId="0" applyFont="1"/>
    <xf numFmtId="0" fontId="25" fillId="0" borderId="0" xfId="0" applyFont="1" applyAlignment="1"/>
    <xf numFmtId="0" fontId="27" fillId="0" borderId="0" xfId="0" applyFont="1" applyAlignment="1">
      <alignment horizontal="right"/>
    </xf>
    <xf numFmtId="167" fontId="25" fillId="0" borderId="0" xfId="0" applyNumberFormat="1" applyFont="1"/>
    <xf numFmtId="167" fontId="25" fillId="0" borderId="0" xfId="0" applyNumberFormat="1" applyFont="1" applyAlignment="1">
      <alignment horizontal="center"/>
    </xf>
    <xf numFmtId="167" fontId="24" fillId="0" borderId="0" xfId="0" applyNumberFormat="1" applyFont="1" applyAlignment="1">
      <alignment horizontal="center"/>
    </xf>
    <xf numFmtId="0" fontId="24" fillId="0" borderId="0" xfId="0" applyFont="1" applyBorder="1" applyAlignment="1">
      <alignment horizontal="left"/>
    </xf>
    <xf numFmtId="167" fontId="25" fillId="0" borderId="0" xfId="0" applyNumberFormat="1" applyFont="1" applyAlignment="1">
      <alignment horizontal="left"/>
    </xf>
    <xf numFmtId="0" fontId="23" fillId="0" borderId="0" xfId="0" applyFont="1" applyAlignment="1"/>
    <xf numFmtId="0" fontId="24" fillId="0" borderId="2" xfId="0" applyFont="1" applyBorder="1" applyAlignment="1">
      <alignment horizontal="left"/>
    </xf>
    <xf numFmtId="0" fontId="30" fillId="2" borderId="17" xfId="0" applyFont="1" applyFill="1" applyBorder="1" applyAlignment="1">
      <alignment horizontal="center"/>
    </xf>
    <xf numFmtId="167" fontId="30" fillId="2" borderId="7" xfId="0" applyNumberFormat="1" applyFont="1" applyFill="1" applyBorder="1" applyAlignment="1">
      <alignment horizontal="center"/>
    </xf>
    <xf numFmtId="0" fontId="29" fillId="0" borderId="5" xfId="0" applyFont="1" applyBorder="1" applyAlignment="1">
      <alignment horizontal="left"/>
    </xf>
    <xf numFmtId="0" fontId="29" fillId="0" borderId="3" xfId="0" applyFont="1" applyBorder="1" applyAlignment="1">
      <alignment horizontal="right"/>
    </xf>
    <xf numFmtId="0" fontId="29" fillId="0" borderId="5" xfId="0" applyFont="1" applyBorder="1" applyAlignment="1"/>
    <xf numFmtId="0" fontId="29" fillId="0" borderId="3" xfId="0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167" fontId="29" fillId="0" borderId="0" xfId="0" applyNumberFormat="1" applyFont="1" applyAlignment="1">
      <alignment horizontal="center"/>
    </xf>
    <xf numFmtId="0" fontId="29" fillId="0" borderId="3" xfId="0" applyFont="1" applyBorder="1" applyAlignment="1"/>
    <xf numFmtId="0" fontId="29" fillId="0" borderId="0" xfId="0" applyFont="1" applyBorder="1"/>
    <xf numFmtId="0" fontId="29" fillId="0" borderId="0" xfId="0" applyFont="1" applyFill="1" applyBorder="1" applyAlignment="1"/>
    <xf numFmtId="0" fontId="29" fillId="0" borderId="5" xfId="0" applyFont="1" applyFill="1" applyBorder="1" applyAlignment="1"/>
    <xf numFmtId="164" fontId="31" fillId="0" borderId="5" xfId="0" applyNumberFormat="1" applyFont="1" applyBorder="1" applyAlignment="1">
      <alignment horizontal="center"/>
    </xf>
    <xf numFmtId="167" fontId="29" fillId="0" borderId="0" xfId="0" applyNumberFormat="1" applyFont="1"/>
    <xf numFmtId="0" fontId="29" fillId="0" borderId="0" xfId="0" applyFont="1" applyBorder="1" applyAlignment="1"/>
    <xf numFmtId="0" fontId="31" fillId="0" borderId="3" xfId="0" applyFont="1" applyBorder="1" applyAlignment="1">
      <alignment horizontal="center"/>
    </xf>
    <xf numFmtId="0" fontId="31" fillId="0" borderId="4" xfId="0" applyFont="1" applyBorder="1" applyAlignment="1">
      <alignment horizontal="center"/>
    </xf>
    <xf numFmtId="0" fontId="29" fillId="0" borderId="5" xfId="0" applyFont="1" applyBorder="1" applyAlignment="1"/>
    <xf numFmtId="0" fontId="29" fillId="0" borderId="5" xfId="0" applyFont="1" applyBorder="1" applyAlignment="1">
      <alignment horizontal="left"/>
    </xf>
    <xf numFmtId="0" fontId="29" fillId="0" borderId="3" xfId="0" applyFont="1" applyBorder="1" applyAlignment="1"/>
    <xf numFmtId="0" fontId="29" fillId="0" borderId="5" xfId="0" applyFont="1" applyBorder="1" applyAlignment="1"/>
    <xf numFmtId="0" fontId="29" fillId="0" borderId="5" xfId="0" applyFont="1" applyBorder="1" applyAlignment="1">
      <alignment horizontal="left"/>
    </xf>
    <xf numFmtId="0" fontId="29" fillId="0" borderId="3" xfId="0" applyFont="1" applyBorder="1" applyAlignment="1"/>
    <xf numFmtId="167" fontId="32" fillId="0" borderId="0" xfId="0" applyNumberFormat="1" applyFont="1" applyAlignment="1">
      <alignment horizontal="center"/>
    </xf>
    <xf numFmtId="167" fontId="25" fillId="2" borderId="2" xfId="0" applyNumberFormat="1" applyFont="1" applyFill="1" applyBorder="1" applyAlignment="1">
      <alignment horizontal="center"/>
    </xf>
    <xf numFmtId="14" fontId="24" fillId="0" borderId="0" xfId="0" applyNumberFormat="1" applyFont="1" applyAlignment="1">
      <alignment horizontal="center"/>
    </xf>
    <xf numFmtId="0" fontId="29" fillId="0" borderId="0" xfId="0" applyFont="1" applyBorder="1" applyAlignment="1"/>
    <xf numFmtId="0" fontId="29" fillId="0" borderId="5" xfId="0" applyFont="1" applyBorder="1" applyAlignment="1"/>
    <xf numFmtId="0" fontId="29" fillId="0" borderId="0" xfId="0" applyFont="1" applyBorder="1" applyAlignment="1">
      <alignment horizontal="center"/>
    </xf>
    <xf numFmtId="0" fontId="29" fillId="0" borderId="0" xfId="0" applyFont="1" applyAlignment="1">
      <alignment horizontal="center"/>
    </xf>
    <xf numFmtId="0" fontId="29" fillId="0" borderId="5" xfId="0" applyFont="1" applyBorder="1" applyAlignment="1">
      <alignment horizontal="center"/>
    </xf>
    <xf numFmtId="0" fontId="29" fillId="0" borderId="3" xfId="0" applyFont="1" applyBorder="1" applyAlignment="1">
      <alignment horizontal="left" shrinkToFit="1"/>
    </xf>
    <xf numFmtId="0" fontId="29" fillId="0" borderId="5" xfId="0" applyFont="1" applyBorder="1" applyAlignment="1">
      <alignment horizontal="left" shrinkToFit="1"/>
    </xf>
    <xf numFmtId="0" fontId="29" fillId="0" borderId="3" xfId="0" applyFont="1" applyBorder="1" applyAlignment="1"/>
    <xf numFmtId="0" fontId="31" fillId="0" borderId="3" xfId="0" applyFont="1" applyBorder="1" applyAlignment="1">
      <alignment horizontal="center"/>
    </xf>
    <xf numFmtId="0" fontId="31" fillId="0" borderId="5" xfId="0" applyFont="1" applyBorder="1" applyAlignment="1">
      <alignment horizontal="center"/>
    </xf>
    <xf numFmtId="0" fontId="25" fillId="2" borderId="2" xfId="0" applyFont="1" applyFill="1" applyBorder="1" applyAlignment="1">
      <alignment horizontal="left"/>
    </xf>
    <xf numFmtId="0" fontId="25" fillId="0" borderId="2" xfId="0" applyFont="1" applyBorder="1" applyAlignment="1"/>
    <xf numFmtId="0" fontId="25" fillId="2" borderId="2" xfId="0" applyFont="1" applyFill="1" applyBorder="1" applyAlignment="1">
      <alignment horizontal="right"/>
    </xf>
    <xf numFmtId="0" fontId="31" fillId="0" borderId="0" xfId="0" applyFont="1" applyBorder="1" applyAlignment="1">
      <alignment horizontal="center"/>
    </xf>
    <xf numFmtId="0" fontId="27" fillId="0" borderId="0" xfId="0" applyFont="1" applyAlignment="1">
      <alignment horizontal="center"/>
    </xf>
    <xf numFmtId="0" fontId="24" fillId="0" borderId="0" xfId="0" applyFont="1" applyAlignment="1">
      <alignment horizontal="left"/>
    </xf>
    <xf numFmtId="0" fontId="30" fillId="2" borderId="7" xfId="0" applyFont="1" applyFill="1" applyBorder="1" applyAlignment="1">
      <alignment horizontal="center"/>
    </xf>
    <xf numFmtId="0" fontId="25" fillId="0" borderId="1" xfId="0" applyFont="1" applyBorder="1" applyAlignment="1">
      <alignment horizontal="center"/>
    </xf>
    <xf numFmtId="0" fontId="24" fillId="0" borderId="0" xfId="0" applyFont="1" applyAlignment="1">
      <alignment horizontal="right"/>
    </xf>
    <xf numFmtId="0" fontId="23" fillId="0" borderId="0" xfId="0" applyFont="1" applyAlignment="1"/>
    <xf numFmtId="0" fontId="25" fillId="0" borderId="0" xfId="0" applyFont="1" applyAlignment="1"/>
    <xf numFmtId="15" fontId="25" fillId="0" borderId="0" xfId="0" applyNumberFormat="1" applyFont="1" applyAlignment="1">
      <alignment horizontal="left"/>
    </xf>
    <xf numFmtId="0" fontId="25" fillId="0" borderId="0" xfId="0" applyFont="1" applyAlignment="1">
      <alignment horizontal="left"/>
    </xf>
    <xf numFmtId="0" fontId="28" fillId="0" borderId="0" xfId="2" applyFont="1" applyAlignment="1" applyProtection="1">
      <alignment horizontal="center"/>
    </xf>
    <xf numFmtId="0" fontId="24" fillId="0" borderId="0" xfId="0" applyFont="1" applyAlignment="1">
      <alignment horizontal="center"/>
    </xf>
    <xf numFmtId="0" fontId="30" fillId="2" borderId="6" xfId="0" applyFont="1" applyFill="1" applyBorder="1" applyAlignment="1">
      <alignment horizontal="center"/>
    </xf>
    <xf numFmtId="0" fontId="30" fillId="2" borderId="1" xfId="0" applyFont="1" applyFill="1" applyBorder="1" applyAlignment="1">
      <alignment horizontal="center"/>
    </xf>
    <xf numFmtId="0" fontId="25" fillId="0" borderId="6" xfId="0" applyFont="1" applyBorder="1" applyAlignment="1">
      <alignment horizontal="center"/>
    </xf>
    <xf numFmtId="0" fontId="29" fillId="0" borderId="0" xfId="0" applyFont="1" applyBorder="1" applyAlignment="1">
      <alignment horizontal="left"/>
    </xf>
  </cellXfs>
  <cellStyles count="46">
    <cellStyle name="%20 - Vurgu1" xfId="3"/>
    <cellStyle name="%20 - Vurgu2" xfId="4"/>
    <cellStyle name="%20 - Vurgu3" xfId="5"/>
    <cellStyle name="%20 - Vurgu4" xfId="6"/>
    <cellStyle name="%20 - Vurgu5" xfId="7"/>
    <cellStyle name="%20 - Vurgu6" xfId="8"/>
    <cellStyle name="%40 - Vurgu1" xfId="9"/>
    <cellStyle name="%40 - Vurgu2" xfId="10"/>
    <cellStyle name="%40 - Vurgu3" xfId="11"/>
    <cellStyle name="%40 - Vurgu4" xfId="12"/>
    <cellStyle name="%40 - Vurgu5" xfId="13"/>
    <cellStyle name="%40 - Vurgu6" xfId="14"/>
    <cellStyle name="%60 - Vurgu1" xfId="15"/>
    <cellStyle name="%60 - Vurgu2" xfId="16"/>
    <cellStyle name="%60 - Vurgu3" xfId="17"/>
    <cellStyle name="%60 - Vurgu4" xfId="18"/>
    <cellStyle name="%60 - Vurgu5" xfId="19"/>
    <cellStyle name="%60 - Vurgu6" xfId="20"/>
    <cellStyle name="Açıklama Metni" xfId="21"/>
    <cellStyle name="Ana Başlık" xfId="22"/>
    <cellStyle name="Bağlı Hücre" xfId="23"/>
    <cellStyle name="Başlık 1" xfId="24"/>
    <cellStyle name="Başlık 2" xfId="25"/>
    <cellStyle name="Başlık 3" xfId="26"/>
    <cellStyle name="Başlık 4" xfId="27"/>
    <cellStyle name="Çıkış" xfId="28"/>
    <cellStyle name="Giriş" xfId="29"/>
    <cellStyle name="Hesaplama" xfId="30"/>
    <cellStyle name="İşaretli Hücre" xfId="31"/>
    <cellStyle name="İyi" xfId="32"/>
    <cellStyle name="Köprü" xfId="2" builtinId="8"/>
    <cellStyle name="Kötü" xfId="33"/>
    <cellStyle name="Normal" xfId="0" builtinId="0"/>
    <cellStyle name="Not" xfId="34"/>
    <cellStyle name="Nötr" xfId="35"/>
    <cellStyle name="Stil 1" xfId="36"/>
    <cellStyle name="Toplam" xfId="37"/>
    <cellStyle name="Uyarı Metni" xfId="38"/>
    <cellStyle name="Vurgu1" xfId="39"/>
    <cellStyle name="Vurgu2" xfId="40"/>
    <cellStyle name="Vurgu3" xfId="41"/>
    <cellStyle name="Vurgu4" xfId="42"/>
    <cellStyle name="Vurgu5" xfId="43"/>
    <cellStyle name="Vurgu6" xfId="44"/>
    <cellStyle name="常规_Book1" xfId="1"/>
    <cellStyle name="样式 1" xfId="4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qtchi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2"/>
  <sheetViews>
    <sheetView showGridLines="0" tabSelected="1" workbookViewId="0">
      <selection activeCell="L16" sqref="L16"/>
    </sheetView>
  </sheetViews>
  <sheetFormatPr defaultRowHeight="17.25"/>
  <cols>
    <col min="1" max="1" width="5.125" style="2" customWidth="1"/>
    <col min="2" max="2" width="5.875" style="2" customWidth="1"/>
    <col min="3" max="3" width="4.75" style="2" customWidth="1"/>
    <col min="4" max="4" width="12.25" style="7" customWidth="1"/>
    <col min="5" max="5" width="0.125" style="4" hidden="1" customWidth="1"/>
    <col min="6" max="7" width="16" style="7" customWidth="1"/>
    <col min="8" max="8" width="6.125" style="3" customWidth="1"/>
    <col min="9" max="9" width="18.625" style="4" customWidth="1"/>
    <col min="10" max="10" width="12.875" style="13" customWidth="1"/>
    <col min="11" max="16384" width="9" style="2"/>
  </cols>
  <sheetData>
    <row r="1" spans="1:10" ht="21.75" customHeight="1">
      <c r="A1" s="1" t="s">
        <v>6</v>
      </c>
      <c r="D1" s="11"/>
      <c r="E1" s="11"/>
      <c r="F1" s="11"/>
      <c r="G1" s="11"/>
      <c r="H1" s="11"/>
      <c r="I1" s="59" t="s">
        <v>14</v>
      </c>
      <c r="J1" s="59"/>
    </row>
    <row r="2" spans="1:10" ht="1.5" hidden="1" customHeight="1">
      <c r="D2" s="3"/>
      <c r="F2" s="5"/>
      <c r="G2" s="5"/>
      <c r="J2" s="12"/>
    </row>
    <row r="3" spans="1:10" ht="18.75" customHeight="1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12"/>
    </row>
    <row r="4" spans="1:10" ht="1.5" hidden="1" customHeight="1"/>
    <row r="5" spans="1:10" ht="19.5" customHeight="1">
      <c r="A5" s="68" t="s">
        <v>5</v>
      </c>
      <c r="B5" s="69"/>
      <c r="C5" s="69"/>
      <c r="D5" s="69"/>
      <c r="F5" s="6"/>
      <c r="G5" s="6"/>
      <c r="H5" s="63" t="s">
        <v>28</v>
      </c>
      <c r="I5" s="63"/>
      <c r="J5" s="14" t="s">
        <v>29</v>
      </c>
    </row>
    <row r="6" spans="1:10" ht="17.25" customHeight="1">
      <c r="I6" s="6" t="s">
        <v>3</v>
      </c>
      <c r="J6" s="44">
        <v>42745</v>
      </c>
    </row>
    <row r="7" spans="1:10" ht="18">
      <c r="A7" s="64" t="s">
        <v>4</v>
      </c>
      <c r="B7" s="65"/>
      <c r="C7" s="60" t="s">
        <v>13</v>
      </c>
      <c r="D7" s="60"/>
      <c r="E7" s="60"/>
      <c r="F7" s="60"/>
      <c r="G7" s="60"/>
      <c r="H7" s="66"/>
      <c r="I7" s="67"/>
    </row>
    <row r="8" spans="1:10" ht="18">
      <c r="A8" s="64" t="s">
        <v>2</v>
      </c>
      <c r="B8" s="65"/>
      <c r="C8" s="15" t="s">
        <v>1</v>
      </c>
      <c r="D8" s="15"/>
      <c r="E8" s="15"/>
      <c r="F8" s="15"/>
      <c r="G8" s="15"/>
      <c r="H8" s="15"/>
      <c r="I8" s="15"/>
      <c r="J8" s="16"/>
    </row>
    <row r="9" spans="1:10" ht="18.75" thickBot="1">
      <c r="A9" s="17"/>
      <c r="B9" s="10"/>
      <c r="C9" s="18" t="s">
        <v>0</v>
      </c>
      <c r="D9" s="18"/>
      <c r="E9" s="18"/>
      <c r="F9" s="18"/>
      <c r="G9" s="18"/>
      <c r="H9" s="18"/>
      <c r="I9" s="18"/>
      <c r="J9" s="16"/>
    </row>
    <row r="10" spans="1:10" s="8" customFormat="1" ht="19.5" customHeight="1" thickBot="1">
      <c r="A10" s="71" t="s">
        <v>12</v>
      </c>
      <c r="B10" s="71"/>
      <c r="C10" s="72"/>
      <c r="D10" s="61" t="s">
        <v>11</v>
      </c>
      <c r="E10" s="70"/>
      <c r="F10" s="19" t="s">
        <v>15</v>
      </c>
      <c r="G10" s="19" t="s">
        <v>10</v>
      </c>
      <c r="H10" s="61" t="s">
        <v>9</v>
      </c>
      <c r="I10" s="62"/>
      <c r="J10" s="20" t="s">
        <v>8</v>
      </c>
    </row>
    <row r="11" spans="1:10" s="9" customFormat="1" ht="14.1" customHeight="1">
      <c r="A11" s="47">
        <f>D11/10</f>
        <v>606</v>
      </c>
      <c r="B11" s="48"/>
      <c r="C11" s="49"/>
      <c r="D11" s="24">
        <v>6060</v>
      </c>
      <c r="E11" s="21"/>
      <c r="F11" s="25">
        <f>A11*6.18</f>
        <v>3745.08</v>
      </c>
      <c r="G11" s="25">
        <f>A11*7.18-40</f>
        <v>4311.08</v>
      </c>
      <c r="H11" s="50" t="s">
        <v>18</v>
      </c>
      <c r="I11" s="51"/>
      <c r="J11" s="26">
        <f>0.537*0.23*0.306*A11</f>
        <v>22.903200360000003</v>
      </c>
    </row>
    <row r="12" spans="1:10" s="9" customFormat="1" ht="14.1" customHeight="1">
      <c r="A12" s="47"/>
      <c r="B12" s="48"/>
      <c r="C12" s="49"/>
      <c r="D12" s="24" t="s">
        <v>30</v>
      </c>
      <c r="E12" s="21"/>
      <c r="F12" s="25"/>
      <c r="G12" s="25"/>
      <c r="H12" s="27" t="s">
        <v>16</v>
      </c>
      <c r="I12" s="23"/>
      <c r="J12" s="26"/>
    </row>
    <row r="13" spans="1:10" s="9" customFormat="1" ht="14.1" customHeight="1">
      <c r="A13" s="47"/>
      <c r="B13" s="47"/>
      <c r="C13" s="49"/>
      <c r="D13" s="24"/>
      <c r="E13" s="21"/>
      <c r="F13" s="25"/>
      <c r="G13" s="25"/>
      <c r="H13" s="27"/>
      <c r="I13" s="23"/>
      <c r="J13" s="26"/>
    </row>
    <row r="14" spans="1:10" s="9" customFormat="1" ht="14.1" customHeight="1">
      <c r="A14" s="47">
        <f>D14/10</f>
        <v>101</v>
      </c>
      <c r="B14" s="48"/>
      <c r="C14" s="49"/>
      <c r="D14" s="24">
        <v>1010</v>
      </c>
      <c r="E14" s="21"/>
      <c r="F14" s="25">
        <f>A14*6.18</f>
        <v>624.17999999999995</v>
      </c>
      <c r="G14" s="25">
        <f>A14*7.18</f>
        <v>725.18</v>
      </c>
      <c r="H14" s="50" t="s">
        <v>19</v>
      </c>
      <c r="I14" s="51"/>
      <c r="J14" s="26">
        <f>0.537*0.23*0.306*A14</f>
        <v>3.8172000600000002</v>
      </c>
    </row>
    <row r="15" spans="1:10" s="9" customFormat="1" ht="14.1" customHeight="1">
      <c r="A15" s="47"/>
      <c r="B15" s="48"/>
      <c r="C15" s="49"/>
      <c r="D15" s="24" t="s">
        <v>30</v>
      </c>
      <c r="E15" s="21"/>
      <c r="F15" s="25"/>
      <c r="G15" s="25"/>
      <c r="H15" s="27" t="s">
        <v>16</v>
      </c>
      <c r="I15" s="23"/>
      <c r="J15" s="26"/>
    </row>
    <row r="16" spans="1:10" s="9" customFormat="1" ht="14.1" customHeight="1">
      <c r="A16" s="47"/>
      <c r="B16" s="47"/>
      <c r="C16" s="49"/>
      <c r="D16" s="24"/>
      <c r="E16" s="21"/>
      <c r="F16" s="25"/>
      <c r="G16" s="25"/>
      <c r="H16" s="27"/>
      <c r="I16" s="23"/>
      <c r="J16" s="26"/>
    </row>
    <row r="17" spans="1:10" s="9" customFormat="1" ht="14.1" customHeight="1">
      <c r="A17" s="47">
        <f>D17/10</f>
        <v>151</v>
      </c>
      <c r="B17" s="48"/>
      <c r="C17" s="49"/>
      <c r="D17" s="24">
        <v>1510</v>
      </c>
      <c r="E17" s="21"/>
      <c r="F17" s="25">
        <f>A17*7</f>
        <v>1057</v>
      </c>
      <c r="G17" s="25">
        <f>A17*7.6-20</f>
        <v>1127.5999999999999</v>
      </c>
      <c r="H17" s="50" t="s">
        <v>20</v>
      </c>
      <c r="I17" s="51"/>
      <c r="J17" s="26">
        <f>0.552*0.265*0.28*A17</f>
        <v>6.1847184000000022</v>
      </c>
    </row>
    <row r="18" spans="1:10" s="9" customFormat="1" ht="14.1" customHeight="1">
      <c r="A18" s="47"/>
      <c r="B18" s="48"/>
      <c r="C18" s="49"/>
      <c r="D18" s="24" t="s">
        <v>31</v>
      </c>
      <c r="E18" s="21"/>
      <c r="F18" s="25"/>
      <c r="G18" s="25"/>
      <c r="H18" s="27" t="s">
        <v>16</v>
      </c>
      <c r="I18" s="23"/>
      <c r="J18" s="26"/>
    </row>
    <row r="19" spans="1:10" s="9" customFormat="1" ht="14.1" customHeight="1">
      <c r="A19" s="47"/>
      <c r="B19" s="47"/>
      <c r="C19" s="49"/>
      <c r="D19" s="24"/>
      <c r="E19" s="21"/>
      <c r="F19" s="25"/>
      <c r="G19" s="25"/>
      <c r="H19" s="27"/>
      <c r="I19" s="23"/>
      <c r="J19" s="26"/>
    </row>
    <row r="20" spans="1:10" s="9" customFormat="1" ht="14.1" customHeight="1">
      <c r="A20" s="47">
        <v>1</v>
      </c>
      <c r="B20" s="48"/>
      <c r="C20" s="49"/>
      <c r="D20" s="24">
        <v>5</v>
      </c>
      <c r="E20" s="40"/>
      <c r="F20" s="25">
        <f>A20*7</f>
        <v>7</v>
      </c>
      <c r="G20" s="25">
        <f>A20*7.6</f>
        <v>7.6</v>
      </c>
      <c r="H20" s="50" t="s">
        <v>20</v>
      </c>
      <c r="I20" s="51"/>
      <c r="J20" s="26">
        <f>0.552*0.265*0.28*A20</f>
        <v>4.0958400000000013E-2</v>
      </c>
    </row>
    <row r="21" spans="1:10" s="9" customFormat="1" ht="14.1" customHeight="1">
      <c r="A21" s="47"/>
      <c r="B21" s="48"/>
      <c r="C21" s="49"/>
      <c r="D21" s="24" t="s">
        <v>31</v>
      </c>
      <c r="E21" s="40"/>
      <c r="F21" s="25"/>
      <c r="G21" s="25"/>
      <c r="H21" s="41" t="s">
        <v>16</v>
      </c>
      <c r="I21" s="39"/>
      <c r="J21" s="26"/>
    </row>
    <row r="22" spans="1:10" s="9" customFormat="1" ht="14.1" customHeight="1">
      <c r="A22" s="47"/>
      <c r="B22" s="47"/>
      <c r="C22" s="49"/>
      <c r="D22" s="24"/>
      <c r="E22" s="40"/>
      <c r="F22" s="25"/>
      <c r="G22" s="25"/>
      <c r="H22" s="41"/>
      <c r="I22" s="39"/>
      <c r="J22" s="26"/>
    </row>
    <row r="23" spans="1:10" s="9" customFormat="1" ht="14.1" customHeight="1">
      <c r="A23" s="47">
        <f>D23/10</f>
        <v>151</v>
      </c>
      <c r="B23" s="48"/>
      <c r="C23" s="49"/>
      <c r="D23" s="24">
        <v>1510</v>
      </c>
      <c r="E23" s="40"/>
      <c r="F23" s="25">
        <f>A23*7</f>
        <v>1057</v>
      </c>
      <c r="G23" s="25">
        <f>A23*7.6</f>
        <v>1147.5999999999999</v>
      </c>
      <c r="H23" s="50" t="s">
        <v>21</v>
      </c>
      <c r="I23" s="51"/>
      <c r="J23" s="26">
        <f>0.552*0.265*0.28*A23</f>
        <v>6.1847184000000022</v>
      </c>
    </row>
    <row r="24" spans="1:10" s="9" customFormat="1" ht="14.1" customHeight="1">
      <c r="A24" s="47"/>
      <c r="B24" s="48"/>
      <c r="C24" s="49"/>
      <c r="D24" s="24" t="s">
        <v>31</v>
      </c>
      <c r="E24" s="40"/>
      <c r="F24" s="25"/>
      <c r="G24" s="25"/>
      <c r="H24" s="41" t="s">
        <v>16</v>
      </c>
      <c r="I24" s="39"/>
      <c r="J24" s="26"/>
    </row>
    <row r="25" spans="1:10" s="9" customFormat="1" ht="14.1" customHeight="1">
      <c r="A25" s="47"/>
      <c r="B25" s="47"/>
      <c r="C25" s="49"/>
      <c r="D25" s="24"/>
      <c r="E25" s="40"/>
      <c r="F25" s="25"/>
      <c r="G25" s="25"/>
      <c r="H25" s="41"/>
      <c r="I25" s="39"/>
      <c r="J25" s="26"/>
    </row>
    <row r="26" spans="1:10" s="9" customFormat="1" ht="14.1" customHeight="1">
      <c r="A26" s="47">
        <v>1</v>
      </c>
      <c r="B26" s="48"/>
      <c r="C26" s="49"/>
      <c r="D26" s="24">
        <v>5</v>
      </c>
      <c r="E26" s="40"/>
      <c r="F26" s="25">
        <f>A26*7</f>
        <v>7</v>
      </c>
      <c r="G26" s="25">
        <f>A26*7.6</f>
        <v>7.6</v>
      </c>
      <c r="H26" s="50" t="s">
        <v>21</v>
      </c>
      <c r="I26" s="51"/>
      <c r="J26" s="26">
        <f>0.552*0.265*0.28*A26</f>
        <v>4.0958400000000013E-2</v>
      </c>
    </row>
    <row r="27" spans="1:10" s="9" customFormat="1" ht="14.1" customHeight="1">
      <c r="A27" s="47"/>
      <c r="B27" s="48"/>
      <c r="C27" s="49"/>
      <c r="D27" s="24" t="s">
        <v>31</v>
      </c>
      <c r="E27" s="40"/>
      <c r="F27" s="25"/>
      <c r="G27" s="25"/>
      <c r="H27" s="41" t="s">
        <v>16</v>
      </c>
      <c r="I27" s="39"/>
      <c r="J27" s="26"/>
    </row>
    <row r="28" spans="1:10" s="9" customFormat="1" ht="14.1" customHeight="1">
      <c r="A28" s="47"/>
      <c r="B28" s="47"/>
      <c r="C28" s="49"/>
      <c r="D28" s="24"/>
      <c r="E28" s="40"/>
      <c r="F28" s="25"/>
      <c r="G28" s="25"/>
      <c r="H28" s="41"/>
      <c r="I28" s="39"/>
      <c r="J28" s="26"/>
    </row>
    <row r="29" spans="1:10" s="9" customFormat="1" ht="14.1" customHeight="1">
      <c r="A29" s="47">
        <f>D29/10</f>
        <v>303</v>
      </c>
      <c r="B29" s="48"/>
      <c r="C29" s="49"/>
      <c r="D29" s="24">
        <v>3030</v>
      </c>
      <c r="E29" s="21"/>
      <c r="F29" s="25">
        <f>A29*6.3</f>
        <v>1908.8999999999999</v>
      </c>
      <c r="G29" s="25">
        <f>A29*6.85-34.11</f>
        <v>2041.4399999999998</v>
      </c>
      <c r="H29" s="50" t="s">
        <v>17</v>
      </c>
      <c r="I29" s="51"/>
      <c r="J29" s="26">
        <f>0.48*0.235*0.28*A29</f>
        <v>9.5699520000000007</v>
      </c>
    </row>
    <row r="30" spans="1:10" s="9" customFormat="1" ht="14.1" customHeight="1">
      <c r="A30" s="47"/>
      <c r="B30" s="48"/>
      <c r="C30" s="49"/>
      <c r="D30" s="24" t="s">
        <v>32</v>
      </c>
      <c r="E30" s="21"/>
      <c r="F30" s="25"/>
      <c r="G30" s="25"/>
      <c r="H30" s="27" t="s">
        <v>16</v>
      </c>
      <c r="I30" s="23"/>
      <c r="J30" s="26"/>
    </row>
    <row r="31" spans="1:10" s="9" customFormat="1" ht="14.1" customHeight="1">
      <c r="A31" s="47"/>
      <c r="B31" s="47"/>
      <c r="C31" s="49"/>
      <c r="D31" s="24"/>
      <c r="E31" s="21"/>
      <c r="F31" s="25"/>
      <c r="G31" s="25"/>
      <c r="H31" s="27"/>
      <c r="I31" s="23"/>
      <c r="J31" s="26"/>
    </row>
    <row r="32" spans="1:10" s="9" customFormat="1" ht="14.1" customHeight="1">
      <c r="A32" s="47">
        <f>D32/10</f>
        <v>101</v>
      </c>
      <c r="B32" s="48"/>
      <c r="C32" s="49"/>
      <c r="D32" s="24">
        <v>1010</v>
      </c>
      <c r="E32" s="21"/>
      <c r="F32" s="25">
        <f>A32*5.4</f>
        <v>545.40000000000009</v>
      </c>
      <c r="G32" s="25">
        <f>A32*6</f>
        <v>606</v>
      </c>
      <c r="H32" s="50" t="s">
        <v>22</v>
      </c>
      <c r="I32" s="51"/>
      <c r="J32" s="26">
        <f>0.405*0.247*0.3*A32</f>
        <v>3.0310604999999997</v>
      </c>
    </row>
    <row r="33" spans="1:10" s="9" customFormat="1" ht="14.1" customHeight="1">
      <c r="A33" s="47"/>
      <c r="B33" s="48"/>
      <c r="C33" s="49"/>
      <c r="D33" s="24" t="s">
        <v>33</v>
      </c>
      <c r="E33" s="21"/>
      <c r="F33" s="25"/>
      <c r="G33" s="25"/>
      <c r="H33" s="27" t="s">
        <v>16</v>
      </c>
      <c r="I33" s="23"/>
      <c r="J33" s="26"/>
    </row>
    <row r="34" spans="1:10" s="9" customFormat="1" ht="14.1" customHeight="1">
      <c r="A34" s="47"/>
      <c r="B34" s="47"/>
      <c r="C34" s="49"/>
      <c r="D34" s="24"/>
      <c r="E34" s="21"/>
      <c r="F34" s="25"/>
      <c r="G34" s="25"/>
      <c r="H34" s="27"/>
      <c r="I34" s="23"/>
      <c r="J34" s="26"/>
    </row>
    <row r="35" spans="1:10" s="9" customFormat="1" ht="14.1" customHeight="1">
      <c r="A35" s="47">
        <f>D35/20</f>
        <v>50</v>
      </c>
      <c r="B35" s="48"/>
      <c r="C35" s="49"/>
      <c r="D35" s="24">
        <v>1000</v>
      </c>
      <c r="E35" s="40"/>
      <c r="F35" s="25">
        <f>A35*7.15</f>
        <v>357.5</v>
      </c>
      <c r="G35" s="25">
        <f>A35*7.7</f>
        <v>385</v>
      </c>
      <c r="H35" s="50" t="s">
        <v>23</v>
      </c>
      <c r="I35" s="51"/>
      <c r="J35" s="26">
        <f>0.41*0.285*0.275*A35</f>
        <v>1.6066874999999998</v>
      </c>
    </row>
    <row r="36" spans="1:10" s="9" customFormat="1" ht="14.1" customHeight="1">
      <c r="A36" s="47"/>
      <c r="B36" s="48"/>
      <c r="C36" s="49"/>
      <c r="D36" s="24" t="s">
        <v>34</v>
      </c>
      <c r="E36" s="40"/>
      <c r="F36" s="25"/>
      <c r="G36" s="25"/>
      <c r="H36" s="41" t="s">
        <v>25</v>
      </c>
      <c r="I36" s="39"/>
      <c r="J36" s="26"/>
    </row>
    <row r="37" spans="1:10" s="9" customFormat="1" ht="14.1" customHeight="1">
      <c r="A37" s="28"/>
      <c r="B37" s="45"/>
      <c r="C37" s="46"/>
      <c r="D37" s="24"/>
      <c r="E37" s="40"/>
      <c r="F37" s="25"/>
      <c r="G37" s="25"/>
      <c r="H37" s="41"/>
      <c r="I37" s="39"/>
      <c r="J37" s="26"/>
    </row>
    <row r="38" spans="1:10" s="9" customFormat="1" ht="14.1" customHeight="1">
      <c r="A38" s="47">
        <v>1</v>
      </c>
      <c r="B38" s="48"/>
      <c r="C38" s="49"/>
      <c r="D38" s="24">
        <v>10</v>
      </c>
      <c r="E38" s="40"/>
      <c r="F38" s="25">
        <f>A38*7.15</f>
        <v>7.15</v>
      </c>
      <c r="G38" s="25">
        <f>A38*7.7</f>
        <v>7.7</v>
      </c>
      <c r="H38" s="50" t="s">
        <v>23</v>
      </c>
      <c r="I38" s="51"/>
      <c r="J38" s="26">
        <f>0.41*0.285*0.275*A38</f>
        <v>3.2133749999999996E-2</v>
      </c>
    </row>
    <row r="39" spans="1:10" s="9" customFormat="1" ht="14.1" customHeight="1">
      <c r="A39" s="47"/>
      <c r="B39" s="48"/>
      <c r="C39" s="49"/>
      <c r="D39" s="24" t="s">
        <v>34</v>
      </c>
      <c r="E39" s="40"/>
      <c r="F39" s="25"/>
      <c r="G39" s="25"/>
      <c r="H39" s="41" t="s">
        <v>25</v>
      </c>
      <c r="I39" s="39"/>
      <c r="J39" s="26"/>
    </row>
    <row r="40" spans="1:10" s="9" customFormat="1" ht="14.1" customHeight="1">
      <c r="A40" s="28"/>
      <c r="B40" s="45"/>
      <c r="C40" s="46"/>
      <c r="D40" s="24"/>
      <c r="E40" s="40"/>
      <c r="F40" s="25"/>
      <c r="G40" s="25"/>
      <c r="H40" s="41"/>
      <c r="I40" s="39"/>
      <c r="J40" s="26"/>
    </row>
    <row r="41" spans="1:10" s="9" customFormat="1" ht="14.1" customHeight="1">
      <c r="A41" s="47">
        <f>D41/20</f>
        <v>15</v>
      </c>
      <c r="B41" s="48"/>
      <c r="C41" s="49"/>
      <c r="D41" s="24">
        <v>300</v>
      </c>
      <c r="E41" s="40"/>
      <c r="F41" s="25">
        <f>A41*7.15</f>
        <v>107.25</v>
      </c>
      <c r="G41" s="25">
        <f>A41*7.7</f>
        <v>115.5</v>
      </c>
      <c r="H41" s="50" t="s">
        <v>24</v>
      </c>
      <c r="I41" s="51"/>
      <c r="J41" s="26">
        <f>0.41*0.285*0.275*A41</f>
        <v>0.48200624999999991</v>
      </c>
    </row>
    <row r="42" spans="1:10" s="9" customFormat="1" ht="14.1" customHeight="1">
      <c r="A42" s="47"/>
      <c r="B42" s="48"/>
      <c r="C42" s="49"/>
      <c r="D42" s="24" t="s">
        <v>34</v>
      </c>
      <c r="E42" s="40"/>
      <c r="F42" s="25"/>
      <c r="G42" s="25"/>
      <c r="H42" s="41" t="s">
        <v>25</v>
      </c>
      <c r="I42" s="39"/>
      <c r="J42" s="26"/>
    </row>
    <row r="43" spans="1:10" s="9" customFormat="1" ht="14.1" customHeight="1">
      <c r="A43" s="28"/>
      <c r="B43" s="45"/>
      <c r="C43" s="46"/>
      <c r="D43" s="24"/>
      <c r="E43" s="40"/>
      <c r="F43" s="25"/>
      <c r="G43" s="25"/>
      <c r="H43" s="41"/>
      <c r="I43" s="39"/>
      <c r="J43" s="26"/>
    </row>
    <row r="44" spans="1:10" s="9" customFormat="1" ht="14.1" customHeight="1">
      <c r="A44" s="47">
        <v>1</v>
      </c>
      <c r="B44" s="48"/>
      <c r="C44" s="49"/>
      <c r="D44" s="24">
        <v>3</v>
      </c>
      <c r="E44" s="40"/>
      <c r="F44" s="25">
        <f>A44*7.15</f>
        <v>7.15</v>
      </c>
      <c r="G44" s="25">
        <f>A44*7.7</f>
        <v>7.7</v>
      </c>
      <c r="H44" s="50" t="s">
        <v>24</v>
      </c>
      <c r="I44" s="51"/>
      <c r="J44" s="26">
        <f>0.41*0.285*0.275*A44</f>
        <v>3.2133749999999996E-2</v>
      </c>
    </row>
    <row r="45" spans="1:10" s="9" customFormat="1" ht="14.1" customHeight="1">
      <c r="A45" s="47"/>
      <c r="B45" s="48"/>
      <c r="C45" s="49"/>
      <c r="D45" s="24" t="s">
        <v>34</v>
      </c>
      <c r="E45" s="40"/>
      <c r="F45" s="25"/>
      <c r="G45" s="25"/>
      <c r="H45" s="41" t="s">
        <v>25</v>
      </c>
      <c r="I45" s="39"/>
      <c r="J45" s="26"/>
    </row>
    <row r="46" spans="1:10" s="9" customFormat="1" ht="14.1" customHeight="1">
      <c r="A46" s="28"/>
      <c r="B46" s="45"/>
      <c r="C46" s="46"/>
      <c r="D46" s="24"/>
      <c r="E46" s="37"/>
      <c r="F46" s="25"/>
      <c r="G46" s="25"/>
      <c r="H46" s="38"/>
      <c r="I46" s="36"/>
      <c r="J46" s="26"/>
    </row>
    <row r="47" spans="1:10" s="9" customFormat="1" ht="14.1" customHeight="1">
      <c r="A47" s="29" t="s">
        <v>7</v>
      </c>
      <c r="B47" s="29"/>
      <c r="C47" s="30"/>
      <c r="D47" s="27"/>
      <c r="E47" s="23"/>
      <c r="F47" s="31"/>
      <c r="G47" s="31"/>
      <c r="H47" s="53"/>
      <c r="I47" s="54"/>
      <c r="J47" s="32"/>
    </row>
    <row r="48" spans="1:10" s="9" customFormat="1" ht="14.1" customHeight="1">
      <c r="A48" s="28" t="s">
        <v>26</v>
      </c>
      <c r="B48" s="33"/>
      <c r="C48" s="23"/>
      <c r="D48" s="24"/>
      <c r="E48" s="21"/>
      <c r="F48" s="25"/>
      <c r="G48" s="25"/>
      <c r="H48" s="52"/>
      <c r="I48" s="46"/>
      <c r="J48" s="26"/>
    </row>
    <row r="49" spans="1:10" s="9" customFormat="1" ht="14.1" customHeight="1">
      <c r="A49" s="73" t="s">
        <v>27</v>
      </c>
      <c r="B49" s="73"/>
      <c r="C49" s="73"/>
      <c r="D49" s="73"/>
      <c r="E49" s="21"/>
      <c r="F49" s="25"/>
      <c r="G49" s="25"/>
      <c r="H49" s="52"/>
      <c r="I49" s="46"/>
      <c r="J49" s="26"/>
    </row>
    <row r="50" spans="1:10" s="9" customFormat="1" ht="14.1" customHeight="1">
      <c r="A50" s="28"/>
      <c r="B50" s="45"/>
      <c r="C50" s="46"/>
      <c r="D50" s="24"/>
      <c r="E50" s="21"/>
      <c r="F50" s="25"/>
      <c r="G50" s="25"/>
      <c r="H50" s="52"/>
      <c r="I50" s="46"/>
      <c r="J50" s="26"/>
    </row>
    <row r="51" spans="1:10" s="9" customFormat="1" ht="15" customHeight="1">
      <c r="A51" s="58">
        <f>SUM(A11:C45)</f>
        <v>1482</v>
      </c>
      <c r="B51" s="58"/>
      <c r="C51" s="54"/>
      <c r="D51" s="34">
        <f>SUM(D11:D45)</f>
        <v>15453</v>
      </c>
      <c r="E51" s="21"/>
      <c r="F51" s="35">
        <f>SUM(F11:F45)</f>
        <v>9430.6099999999988</v>
      </c>
      <c r="G51" s="35">
        <f>SUM(G11:G45)</f>
        <v>10490.000000000004</v>
      </c>
      <c r="H51" s="22"/>
      <c r="I51" s="21"/>
      <c r="J51" s="42">
        <f>SUM(J10:J45)</f>
        <v>53.925727770000009</v>
      </c>
    </row>
    <row r="52" spans="1:10" ht="18" thickBot="1">
      <c r="A52" s="43"/>
      <c r="B52" s="57"/>
      <c r="C52" s="56"/>
      <c r="D52" s="56"/>
      <c r="E52" s="56"/>
      <c r="F52" s="56"/>
      <c r="G52" s="56"/>
      <c r="H52" s="55"/>
      <c r="I52" s="56"/>
      <c r="J52" s="43"/>
    </row>
  </sheetData>
  <mergeCells count="68">
    <mergeCell ref="B46:C46"/>
    <mergeCell ref="A44:C44"/>
    <mergeCell ref="H44:I44"/>
    <mergeCell ref="A45:C45"/>
    <mergeCell ref="A49:D49"/>
    <mergeCell ref="H48:I48"/>
    <mergeCell ref="A11:C11"/>
    <mergeCell ref="H11:I11"/>
    <mergeCell ref="A31:C31"/>
    <mergeCell ref="A14:C14"/>
    <mergeCell ref="H14:I14"/>
    <mergeCell ref="A15:C15"/>
    <mergeCell ref="I1:J1"/>
    <mergeCell ref="A3:I3"/>
    <mergeCell ref="H10:I10"/>
    <mergeCell ref="H5:I5"/>
    <mergeCell ref="A8:B8"/>
    <mergeCell ref="H7:I7"/>
    <mergeCell ref="A5:D5"/>
    <mergeCell ref="A7:B7"/>
    <mergeCell ref="C7:G7"/>
    <mergeCell ref="D10:E10"/>
    <mergeCell ref="A10:C10"/>
    <mergeCell ref="H50:I50"/>
    <mergeCell ref="H49:I49"/>
    <mergeCell ref="H47:I47"/>
    <mergeCell ref="H52:I52"/>
    <mergeCell ref="B52:G52"/>
    <mergeCell ref="A51:C51"/>
    <mergeCell ref="B50:C50"/>
    <mergeCell ref="B43:C43"/>
    <mergeCell ref="A17:C17"/>
    <mergeCell ref="H17:I17"/>
    <mergeCell ref="A18:C18"/>
    <mergeCell ref="A19:C19"/>
    <mergeCell ref="A41:C41"/>
    <mergeCell ref="H41:I41"/>
    <mergeCell ref="A29:C29"/>
    <mergeCell ref="H29:I29"/>
    <mergeCell ref="A30:C30"/>
    <mergeCell ref="A42:C42"/>
    <mergeCell ref="A12:C12"/>
    <mergeCell ref="A32:C32"/>
    <mergeCell ref="A34:C34"/>
    <mergeCell ref="A20:C20"/>
    <mergeCell ref="A22:C22"/>
    <mergeCell ref="A23:C23"/>
    <mergeCell ref="A25:C25"/>
    <mergeCell ref="A36:C36"/>
    <mergeCell ref="A13:C13"/>
    <mergeCell ref="A16:C16"/>
    <mergeCell ref="A28:C28"/>
    <mergeCell ref="A35:C35"/>
    <mergeCell ref="H35:I35"/>
    <mergeCell ref="H20:I20"/>
    <mergeCell ref="A21:C21"/>
    <mergeCell ref="H32:I32"/>
    <mergeCell ref="A33:C33"/>
    <mergeCell ref="A26:C26"/>
    <mergeCell ref="H26:I26"/>
    <mergeCell ref="A27:C27"/>
    <mergeCell ref="H23:I23"/>
    <mergeCell ref="A24:C24"/>
    <mergeCell ref="B40:C40"/>
    <mergeCell ref="B37:C37"/>
    <mergeCell ref="A38:C38"/>
    <mergeCell ref="H38:I38"/>
    <mergeCell ref="A39:C39"/>
  </mergeCells>
  <phoneticPr fontId="2" type="noConversion"/>
  <hyperlinks>
    <hyperlink ref="A5" r:id="rId1"/>
  </hyperlinks>
  <printOptions horizontalCentered="1"/>
  <pageMargins left="0" right="0" top="0.39370078740157483" bottom="0" header="0.51181102362204722" footer="0.51181102362204722"/>
  <pageSetup paperSize="9" scale="95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PL</vt:lpstr>
      <vt:lpstr>PL!Yazdırma_Başlıkları</vt:lpstr>
    </vt:vector>
  </TitlesOfParts>
  <Company>Lenovo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sophiewu</dc:creator>
  <cp:lastModifiedBy>Akif</cp:lastModifiedBy>
  <cp:lastPrinted>2017-03-02T15:12:20Z</cp:lastPrinted>
  <dcterms:created xsi:type="dcterms:W3CDTF">2011-04-16T06:34:22Z</dcterms:created>
  <dcterms:modified xsi:type="dcterms:W3CDTF">2017-03-02T15:19:16Z</dcterms:modified>
</cp:coreProperties>
</file>